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2" windowWidth="20100" windowHeight="9036"/>
  </bookViews>
  <sheets>
    <sheet name="Лист1" sheetId="1" r:id="rId1"/>
    <sheet name="Лист2" sheetId="2" r:id="rId2"/>
    <sheet name="Лист3" sheetId="3" r:id="rId3"/>
  </sheets>
  <definedNames>
    <definedName name="OLE_LINK1" localSheetId="0">Лист1!$B$45</definedName>
  </definedNames>
  <calcPr calcId="125725"/>
</workbook>
</file>

<file path=xl/calcChain.xml><?xml version="1.0" encoding="utf-8"?>
<calcChain xmlns="http://schemas.openxmlformats.org/spreadsheetml/2006/main">
  <c r="C106" i="1"/>
  <c r="C22"/>
  <c r="C104"/>
  <c r="C103" s="1"/>
  <c r="C102" s="1"/>
  <c r="C76"/>
  <c r="C73"/>
  <c r="C30"/>
  <c r="C29" s="1"/>
  <c r="C39"/>
  <c r="C59"/>
  <c r="C60"/>
  <c r="C64"/>
  <c r="C63" s="1"/>
  <c r="C66"/>
  <c r="C69"/>
  <c r="C68" s="1"/>
  <c r="C72"/>
  <c r="C71" s="1"/>
  <c r="C75"/>
  <c r="C74" s="1"/>
  <c r="C77"/>
  <c r="C88"/>
  <c r="C91"/>
  <c r="C95"/>
  <c r="C94" s="1"/>
  <c r="C105"/>
  <c r="C107"/>
  <c r="C108"/>
  <c r="C110"/>
  <c r="C112"/>
  <c r="C126"/>
  <c r="C127"/>
  <c r="C133"/>
  <c r="C139"/>
  <c r="C167"/>
  <c r="C169"/>
  <c r="C168" s="1"/>
  <c r="C171"/>
  <c r="C173"/>
  <c r="C176"/>
  <c r="C175" s="1"/>
  <c r="C92"/>
  <c r="C90" s="1"/>
  <c r="C89" s="1"/>
  <c r="E139"/>
  <c r="D139"/>
  <c r="C140"/>
  <c r="C56"/>
  <c r="C55" s="1"/>
  <c r="C54" s="1"/>
  <c r="C49"/>
  <c r="C48" s="1"/>
  <c r="C47"/>
  <c r="C46" s="1"/>
  <c r="C45" s="1"/>
  <c r="C142"/>
  <c r="C135"/>
  <c r="C134"/>
  <c r="C128"/>
  <c r="C182"/>
  <c r="C181" s="1"/>
  <c r="D185"/>
  <c r="D184" s="1"/>
  <c r="E185"/>
  <c r="E184" s="1"/>
  <c r="C185"/>
  <c r="C184" s="1"/>
  <c r="E189"/>
  <c r="E188" s="1"/>
  <c r="E187" s="1"/>
  <c r="D189"/>
  <c r="D188" s="1"/>
  <c r="D187" s="1"/>
  <c r="C189"/>
  <c r="C188" s="1"/>
  <c r="C187" s="1"/>
  <c r="D179"/>
  <c r="D178" s="1"/>
  <c r="E179"/>
  <c r="E178" s="1"/>
  <c r="C179"/>
  <c r="C178" s="1"/>
  <c r="D149"/>
  <c r="D148" s="1"/>
  <c r="D147" s="1"/>
  <c r="E149"/>
  <c r="E148" s="1"/>
  <c r="E147" s="1"/>
  <c r="C149"/>
  <c r="C148" s="1"/>
  <c r="C147" s="1"/>
  <c r="D136"/>
  <c r="E136"/>
  <c r="D133"/>
  <c r="E133"/>
  <c r="D131"/>
  <c r="E131"/>
  <c r="D129"/>
  <c r="D126" s="1"/>
  <c r="E129"/>
  <c r="E126" s="1"/>
  <c r="D124"/>
  <c r="D123" s="1"/>
  <c r="E124"/>
  <c r="E123" s="1"/>
  <c r="D121"/>
  <c r="E121"/>
  <c r="D119"/>
  <c r="E119"/>
  <c r="D116"/>
  <c r="E116"/>
  <c r="D114"/>
  <c r="E114"/>
  <c r="C129"/>
  <c r="C131"/>
  <c r="C136"/>
  <c r="C124"/>
  <c r="C123" s="1"/>
  <c r="C121"/>
  <c r="C119"/>
  <c r="C114"/>
  <c r="C116"/>
  <c r="D100"/>
  <c r="E100"/>
  <c r="D90"/>
  <c r="D89" s="1"/>
  <c r="D88" s="1"/>
  <c r="E90"/>
  <c r="E89" s="1"/>
  <c r="E88" s="1"/>
  <c r="E86"/>
  <c r="D86"/>
  <c r="C86"/>
  <c r="E84"/>
  <c r="D84"/>
  <c r="C84"/>
  <c r="E82"/>
  <c r="D82"/>
  <c r="C82"/>
  <c r="D80"/>
  <c r="E80"/>
  <c r="C80"/>
  <c r="E56"/>
  <c r="E55" s="1"/>
  <c r="E54" s="1"/>
  <c r="D56"/>
  <c r="D55" s="1"/>
  <c r="D54" s="1"/>
  <c r="D52"/>
  <c r="D51" s="1"/>
  <c r="D50" s="1"/>
  <c r="E52"/>
  <c r="E51" s="1"/>
  <c r="E50" s="1"/>
  <c r="C52"/>
  <c r="C51" s="1"/>
  <c r="C50" s="1"/>
  <c r="D48"/>
  <c r="E48"/>
  <c r="D46"/>
  <c r="D45" s="1"/>
  <c r="E46"/>
  <c r="E45" s="1"/>
  <c r="D41"/>
  <c r="D40" s="1"/>
  <c r="E41"/>
  <c r="E40" s="1"/>
  <c r="D43"/>
  <c r="E43"/>
  <c r="C43"/>
  <c r="C41"/>
  <c r="C40" s="1"/>
  <c r="D37"/>
  <c r="E37"/>
  <c r="C37"/>
  <c r="D35"/>
  <c r="E35"/>
  <c r="C35"/>
  <c r="E33"/>
  <c r="D33"/>
  <c r="C33"/>
  <c r="D31"/>
  <c r="E31"/>
  <c r="C31"/>
  <c r="D29"/>
  <c r="E29"/>
  <c r="C21"/>
  <c r="C20" s="1"/>
  <c r="D25"/>
  <c r="D23"/>
  <c r="D21"/>
  <c r="D27"/>
  <c r="E27"/>
  <c r="E25"/>
  <c r="E23"/>
  <c r="E21"/>
  <c r="C23"/>
  <c r="C27"/>
  <c r="C25"/>
  <c r="C101" l="1"/>
  <c r="C100" s="1"/>
  <c r="C62"/>
  <c r="C58" s="1"/>
  <c r="C146"/>
  <c r="C145" s="1"/>
  <c r="E118"/>
  <c r="D118"/>
  <c r="E113"/>
  <c r="D113"/>
  <c r="C138"/>
  <c r="D20"/>
  <c r="D19" s="1"/>
  <c r="C113"/>
  <c r="C118"/>
  <c r="D39"/>
  <c r="E20"/>
  <c r="E19" s="1"/>
  <c r="C19"/>
  <c r="C18" s="1"/>
  <c r="E39"/>
  <c r="E112" l="1"/>
  <c r="D112"/>
  <c r="C191"/>
</calcChain>
</file>

<file path=xl/sharedStrings.xml><?xml version="1.0" encoding="utf-8"?>
<sst xmlns="http://schemas.openxmlformats.org/spreadsheetml/2006/main" count="442" uniqueCount="354">
  <si>
    <t>Приложение  3</t>
  </si>
  <si>
    <t>« О бюджете Комсомольского муниципального района на 2018 год</t>
  </si>
  <si>
    <t>от 14.12.2017  № 248</t>
  </si>
  <si>
    <t xml:space="preserve">Доходы  бюджета Комсомольского муниципального района по кодам классификации доходов бюджетов </t>
  </si>
  <si>
    <t>на 2018 год и на плановый период 2019 и 2020 годов</t>
  </si>
  <si>
    <t xml:space="preserve">      </t>
  </si>
  <si>
    <t>Код классификации доходов   бюджетов Российской Федерации</t>
  </si>
  <si>
    <t>Наименование доходов</t>
  </si>
  <si>
    <t>Сумма  руб.</t>
  </si>
  <si>
    <t xml:space="preserve"> 2018 год</t>
  </si>
  <si>
    <t xml:space="preserve"> 2019 год</t>
  </si>
  <si>
    <t xml:space="preserve"> 2020 год</t>
  </si>
  <si>
    <t>000 1 00 00000 00 0000 000</t>
  </si>
  <si>
    <t>НАЛОГОВЫЕ И НЕНАЛОГОВЫЕ ДОХОДЫ</t>
  </si>
  <si>
    <t>56 974 895,53</t>
  </si>
  <si>
    <t>55 168 229,40</t>
  </si>
  <si>
    <t>000 1 01 00000 00 0000 000</t>
  </si>
  <si>
    <t>Налоги  на прибыль, доходы</t>
  </si>
  <si>
    <t>000 1 01 02000 01 0000 110</t>
  </si>
  <si>
    <t>Налог на доходы физических лиц</t>
  </si>
  <si>
    <t>000 1 01 02010 01 0000 110</t>
  </si>
  <si>
    <t>182 1 01 02010 01 0000 110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</si>
  <si>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</si>
  <si>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</si>
  <si>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</si>
  <si>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>000 1 01 02030 01 0000 110</t>
  </si>
  <si>
    <t>Налог на доходы физических лиц с доходов, полученных физическими лицами в соответствии со статьей 228  Налогового кодекса Российской Федерации</t>
  </si>
  <si>
    <t>182 1 01 02030 01 0000 110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</si>
  <si>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</si>
  <si>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</si>
  <si>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182 1 01 02040 01 0000 110</t>
  </si>
  <si>
    <t xml:space="preserve">000 1 03 00000 00 0000 000 </t>
  </si>
  <si>
    <t>Налоги на товары (работы, услуги), реализуемые на территории Российской Федерации</t>
  </si>
  <si>
    <t>000 1 03 02000 01 0000 110</t>
  </si>
  <si>
    <t xml:space="preserve">Акцизы по подакцизным товарам (продукции), производимым на территории Российской Федерации </t>
  </si>
  <si>
    <t>000 1 03 02230 01 0000 110</t>
  </si>
  <si>
    <t>Доходы от уплаты акцизов на дизельное топливо, подлежащие распределению между бюджетами    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</si>
  <si>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100 1 03 02230 01 0000 110</t>
  </si>
  <si>
    <t>000 1 03 02240 01 0000 110</t>
  </si>
  <si>
    <t>Доходы от уплаты акцизов на моторные масла для дизельных и (или) карбюраторных ( инжекторных) двигателей,  подлежащие распределению между бюджетами    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</si>
  <si>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</si>
  <si>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000 1 03 02250 01 0000 110</t>
  </si>
  <si>
    <t>Доходы от уплаты акцизов на автомобильный бензин, подлежащие распределению между бюджетами    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</si>
  <si>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</si>
  <si>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000 1 03 02260 01 0000 110</t>
  </si>
  <si>
    <t>Доходы от уплаты акцизов на прямогонный бензин, подлежащие распределению между бюджетами    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</si>
  <si>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</si>
  <si>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000 1 05 00000 00 0000 000</t>
  </si>
  <si>
    <t>НАЛОГИ НА СОВОКУПНЫЙ ДОХОД</t>
  </si>
  <si>
    <t>000 1 05 02000 02 0000 110</t>
  </si>
  <si>
    <t>Единый налог на вмененный доход для отдельных видов деятельности</t>
  </si>
  <si>
    <t>000 1 05 02010 02 0000 110</t>
  </si>
  <si>
    <t>3 500 000,00</t>
  </si>
  <si>
    <t>182 1 05 02010 02 0000 110</t>
  </si>
  <si>
    <t>000 1 05 02020 02 0000 110</t>
  </si>
  <si>
    <t>Единый налог на вмененный доход для отдельных видов деятельности (за налоговые периоды , истекшие до 1 января)</t>
  </si>
  <si>
    <t>182 1 05 02020 02 0000 110</t>
  </si>
  <si>
    <t>000  1 05 03000 01 0000 110</t>
  </si>
  <si>
    <t>Единый сельскохозяйственный налог</t>
  </si>
  <si>
    <t>000 1 05 03010 01 0000 110</t>
  </si>
  <si>
    <t>182 1 05 03010 01 0000 110</t>
  </si>
  <si>
    <t>000 1 05 04000 02 0000 110</t>
  </si>
  <si>
    <t>Налог, взимаемый в связи с применением патентной системы налогообложения</t>
  </si>
  <si>
    <t>182 1 05 04020 02 0000 110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</si>
  <si>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</si>
  <si>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000 1 07 00000 00 0000 110</t>
  </si>
  <si>
    <t xml:space="preserve">Налоги, сборы и регулярные платежи за пользование природными ресурсами </t>
  </si>
  <si>
    <t>1 500 000,00</t>
  </si>
  <si>
    <t>000 1 07 01000 01 0000 110</t>
  </si>
  <si>
    <t>Налог на добычу  полезных ископаемых</t>
  </si>
  <si>
    <t>000 1 07 01020 01 0000 110</t>
  </si>
  <si>
    <t>Налог на добычу общераспространенных полезных ископаемых</t>
  </si>
  <si>
    <t>182 1 07 01020 01 0000 110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</si>
  <si>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</si>
  <si>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</si>
  <si>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</si>
  <si>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</si>
  <si>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</si>
  <si>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 Российской Федерации)</t>
  </si>
  <si>
    <t>182 1 08 03010 01 0000 110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</si>
  <si>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</si>
  <si>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</si>
  <si>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5 444 369,70</t>
  </si>
  <si>
    <t>5 135 369,70</t>
  </si>
  <si>
    <t>000 1 11 03000 00 0000 120</t>
  </si>
  <si>
    <t>Проценты, полученные от предоставления бюджетных кредитов внутри страны</t>
  </si>
  <si>
    <t>000 1 11 03050 05 0000 120</t>
  </si>
  <si>
    <t xml:space="preserve">Проценты, полученные от предоставления бюджетных кредитов внутри страны за счет средств бюджетов муниципальных районов </t>
  </si>
  <si>
    <t>053 1 11 03050 05 0000 120</t>
  </si>
  <si>
    <t>000 1 11 05000 00 0000 120</t>
  </si>
  <si>
    <t>4 073 100,00</t>
  </si>
  <si>
    <t>4 073 100,00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</si>
  <si>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</si>
  <si>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</si>
  <si>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3 809 000,00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</si>
  <si>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</si>
  <si>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</si>
  <si>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050 1 11 05013 05 0000 120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</si>
  <si>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</si>
  <si>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</si>
  <si>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2 000 000,00</t>
  </si>
  <si>
    <t>2 309 000,00</t>
  </si>
  <si>
    <t>050 1 11 05013 13 0000 120</t>
  </si>
  <si>
    <t>000 1 11 05020 00 0000 120</t>
  </si>
  <si>
    <t>Доходы, получаемые в виде арендной платы за  земли после разграничения государственной собственности на землю , а также средства от продажи права на заключение договоров аренды  указанных земельных участков ( за исключением земельных участков  бюджетных и автономных учреждений)</t>
  </si>
  <si>
    <t>53 100,00</t>
  </si>
  <si>
    <t>000 1 11 05025 05 0000 120</t>
  </si>
  <si>
    <t>Доходы, получаемые в виде арендной платы за  земли после разграничения государственной собственности на землю , а также средства от продажи права на заключение договоров аренды  указанных земельных участков ( за исключением земельных участков муниципальных бюджетных и автономных учреждений)</t>
  </si>
  <si>
    <t>050 1 11 05025 05 0000 120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</si>
  <si>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 за исключением земельных участков муниципальных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</si>
  <si>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</si>
  <si>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</si>
  <si>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520 000,00</t>
  </si>
  <si>
    <t>000 1 11 05035 05 0000 120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</si>
  <si>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</si>
  <si>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050 1 11 05035 05 0000 120</t>
  </si>
  <si>
    <t>000 1 11 05070 00 0000 120</t>
  </si>
  <si>
    <t>Доходы от сдачи в аренду имущества, составляющего государственную ( муниципальную) казну ( за исключением земельных участков)</t>
  </si>
  <si>
    <t>000 1 11 05075 05 0000 120</t>
  </si>
  <si>
    <t>Доходы от сдачи в аренду имущества, составляющего казну муниципальных районов ( за исключением земельных участков)</t>
  </si>
  <si>
    <t>050 1 11 05075 05 0000 120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</si>
  <si>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</si>
  <si>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</si>
  <si>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1 062 269,70</t>
  </si>
  <si>
    <t>050 1 11 09045 05 0000 120</t>
  </si>
  <si>
    <t>055 1 11 09045 05 0000 120</t>
  </si>
  <si>
    <t>000 1 12 00000 00 0000 000</t>
  </si>
  <si>
    <t>ПЛАТЕЖИ ПРИ ПОЛЬЗОВАНИИ ПРИРОДНЫМИ РЕСУРСАМИ</t>
  </si>
  <si>
    <t>000 1 12 01000 01 6000 120</t>
  </si>
  <si>
    <t>Плата за негативное воздействие на окружающую среду</t>
  </si>
  <si>
    <t>000 1 12 01010 01 6000 120</t>
  </si>
  <si>
    <t>Плата за выбросы загрязняющих веществ в атмосферный воздух стационарными объектами</t>
  </si>
  <si>
    <t>048 1 12 01010 01 6000 120</t>
  </si>
  <si>
    <t>000 1 12 01030 01 6000 120</t>
  </si>
  <si>
    <t>Плата за сбросы загрязняющих веществ в водные объекты</t>
  </si>
  <si>
    <t>048 1 12 01030 01 6000 120</t>
  </si>
  <si>
    <t>000 1 12 01040 01 6000 120</t>
  </si>
  <si>
    <t>Плата за размещение отходов производства и потребления</t>
  </si>
  <si>
    <t>048 1 12 01041 01 6000 120</t>
  </si>
  <si>
    <t>Плата за размещение отходов производства</t>
  </si>
  <si>
    <t>000 1 13 00000 00 0000 000</t>
  </si>
  <si>
    <t>Доходы от оказания платных услуг (работ) и компенсации затрат государства</t>
  </si>
  <si>
    <t xml:space="preserve">000 1 13 01000 00 0000 130 </t>
  </si>
  <si>
    <t xml:space="preserve">Доходы от оказания платных услуг (работ) </t>
  </si>
  <si>
    <t>000 1 13 01990 00 0000 130</t>
  </si>
  <si>
    <t>Прочие доходы от оказания платных услуг (работ)</t>
  </si>
  <si>
    <t>000 1 13 01995 05 0000 130</t>
  </si>
  <si>
    <t xml:space="preserve">Прочие доходы от оказания платных услуг (работ) получателями средств бюджетов муниципальных районов </t>
  </si>
  <si>
    <t>052 1 13 01995 05 0001 130</t>
  </si>
  <si>
    <t xml:space="preserve">Прочие доходы от оказания платных услуг (работ) получателями средств бюджетов муниципальных районов: доходы от оказания платных услуг казенными учреждениями отдела образования – поступление родительской платы по детским садам </t>
  </si>
  <si>
    <t>3 523 397,00</t>
  </si>
  <si>
    <t>3 463 902,00</t>
  </si>
  <si>
    <t>052 1 13 01995 05 0002 130</t>
  </si>
  <si>
    <t xml:space="preserve">Прочие доходы от оказания платных услуг (работ) получателями средств бюджетов муниципальных районов: прочие доходы от оказания платных услуг казенными учреждениями отдела образования </t>
  </si>
  <si>
    <t>135 000,00</t>
  </si>
  <si>
    <t>000 1 13 02000 00 0000 130</t>
  </si>
  <si>
    <t>Доходы от компенсации затрат государства</t>
  </si>
  <si>
    <t>000 1 13 02995 05 0000 130</t>
  </si>
  <si>
    <t>Прочие доходы от компенсации затрат бюджетов муниципальных районов</t>
  </si>
  <si>
    <t>050 1 13 02995 05 0003 130</t>
  </si>
  <si>
    <t>Прочие доходы от компенсации затрат бюджетов муниципальных районов (прочие доходы от компенсации затрат районного бюджета)</t>
  </si>
  <si>
    <t>052 113 02995 05 0003 130</t>
  </si>
  <si>
    <t xml:space="preserve">053 113 02995 05 0003 130 </t>
  </si>
  <si>
    <t xml:space="preserve">054 113 02995 05 0003 130 </t>
  </si>
  <si>
    <t>000 1 14 00000 00 0000 000</t>
  </si>
  <si>
    <t>ДОХОДЫ ОТ ПРОДАЖИ МАТЕРИАЛЬНЫХ И НЕМАТЕРИАЛЬНЫХ АКТИВОВ</t>
  </si>
  <si>
    <t>34 800,00</t>
  </si>
  <si>
    <t>000 1 14 02000 00 0000 000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</si>
  <si>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 государственных и муниципальных унитарных предприятий, в том числе казенных) </t>
  </si>
  <si>
    <t>000 1 14 02050 05 0000 410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</si>
  <si>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 по указанному имуществу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</si>
  <si>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</si>
  <si>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</si>
  <si>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050 1 14 02052 05 0000 410</t>
  </si>
  <si>
    <t>000 1 14 02053 05 0000 410</t>
  </si>
  <si>
    <t>Доходы от реализации иного  имущества, находящегося в собственности муниципальных районов  (за исключением имущества муниципальных бюджетных и автономных учреждений, а также имущества муниципальных унитарных предприятий , в том числе казенных ), в части реализации основных средств по указанному имуществу</t>
  </si>
  <si>
    <t>050 1 14 02053 05 0000 410</t>
  </si>
  <si>
    <t>000 1 14 06000 00 0000 430</t>
  </si>
  <si>
    <t>Доходы от продажи земельных участков , находящихся в государственной и муниципальной собственности</t>
  </si>
  <si>
    <t>000 1 14 06013 05 0000 430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</si>
  <si>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 муниципальных районов </t>
  </si>
  <si>
    <t>050 1 14 06013 05 0000 430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</si>
  <si>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</t>
  </si>
  <si>
    <t>000 1 14 06013 13 0000 430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</si>
  <si>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  </t>
  </si>
  <si>
    <t>050 1 14 06013 13 0000 430</t>
  </si>
  <si>
    <t>000 1 16 00000 00 0000 000</t>
  </si>
  <si>
    <t>ШТРАФЫ, САНКЦИИ, ВОЗМЕЩЕНИЕ УЩЕРБА</t>
  </si>
  <si>
    <t>000 1 16 03000 00 0000 140</t>
  </si>
  <si>
    <t>Денежные взыскания (штрафы) за нарушение законодательства о налогах и сборах</t>
  </si>
  <si>
    <t>000 1 16 03010 01 6000 140</t>
  </si>
  <si>
    <t xml:space="preserve">Денежные взыскания (штрафы) за нарушение законодательства о налогах и сборах,  предусмотренные статьями 116, 118, статьей 119.1, пунктами 1 и 2 статьи 120, статьями 125, 126, 128, 129, 129.1, 132, 133, 134, 135, 135.1 Налогового кодекса Российской Федерации </t>
  </si>
  <si>
    <t>182 1 16 03010 01 6000 140</t>
  </si>
  <si>
    <t>000 1 16 03030 01 6000 140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</si>
  <si>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</si>
  <si>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182 1 16 03030 01 6000 140</t>
  </si>
  <si>
    <t>000 1 16 08 000 01 0000 140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</si>
  <si>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 и табачной продукции</t>
  </si>
  <si>
    <t xml:space="preserve">000 1 16 08010 01 6000 140  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</si>
  <si>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    </t>
  </si>
  <si>
    <t xml:space="preserve">188 1 16 08010 01 6000 140  </t>
  </si>
  <si>
    <t xml:space="preserve">000 1 16 08020 01 6000 140  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</si>
  <si>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табачной  продукции </t>
  </si>
  <si>
    <t xml:space="preserve">188 1 16 08020 01 6000 140  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</si>
  <si>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</si>
  <si>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 xml:space="preserve">000 1 16 21000 00 6000 140  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</si>
  <si>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</si>
  <si>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 xml:space="preserve">000 1 16 21050 05 6000 140  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</si>
  <si>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</si>
  <si>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 xml:space="preserve">188 1 16 21050 05 6000 140  </t>
  </si>
  <si>
    <t>000 1 16 25000 00 6000 140</t>
  </si>
  <si>
    <t xml:space="preserve">Денежные взыскания (штрафы) за нарушение 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 </t>
  </si>
  <si>
    <t>15 000,00</t>
  </si>
  <si>
    <t>000 1 16 25030 01 0000 140</t>
  </si>
  <si>
    <t xml:space="preserve">Денежные взыскания (штрафы) за нарушение законодательства Российской Федерации об охране и использовании животного мира </t>
  </si>
  <si>
    <t>041 1 16 25030 01 0000 140</t>
  </si>
  <si>
    <t>000 1 16 25060 01 6000 140</t>
  </si>
  <si>
    <t>Денежные взыскания ( штрафы) за нарушение земельного законодательства</t>
  </si>
  <si>
    <t>321 1 16 25060 01 6000 140</t>
  </si>
  <si>
    <t>000 1 16 28000 01 0000 140</t>
  </si>
  <si>
    <t>Денежные взыскания ( штрафы) за нарушение 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</si>
  <si>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</si>
  <si>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</si>
  <si>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042 1 16 33050 05 0000 140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</si>
  <si>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</si>
  <si>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050 1 16 33050 05 0000 140</t>
  </si>
  <si>
    <t>000 1 16 43000 01 6000 140</t>
  </si>
  <si>
    <t>Денежные взыскания ( штрафы) за нарушение  законодательства Российской Федерации об административных правонарушениях , предусмотренные статьей 20.25 Кодекса Российской Федерации об административных правонарушениях</t>
  </si>
  <si>
    <t>188 1 16 43000 01 6000 140</t>
  </si>
  <si>
    <t>Денежные взыскания ( штрафы) за нарушение 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</si>
  <si>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000 1 16 90000 00 0000 140</t>
  </si>
  <si>
    <t>Прочие поступления от денежных взысканий (штрафов) и иных сумм в возмещение ущерба</t>
  </si>
  <si>
    <t>000 1 16 90050 05 0000 140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</si>
  <si>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</si>
  <si>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010 1 16 90050 05 0000 140</t>
  </si>
  <si>
    <t>050 1 16 90050 05 0008 140</t>
  </si>
  <si>
    <t>Прочие поступления от денежных взысканий (штрафов) и иных сумм в возмещение ущерба, зачисляемые в бюджеты муниципальных районов - прочие поступления от денежных взысканий (штрафов), зачисляемые в  районный бюджет от комиссии по делам несовершеннолетних и защите их прав</t>
  </si>
  <si>
    <t>10 000,00</t>
  </si>
  <si>
    <t>076 1 16 90050 05 6000 140</t>
  </si>
  <si>
    <t>188 1 16 90050 05 6000 140</t>
  </si>
  <si>
    <t>12 000,00</t>
  </si>
  <si>
    <t>000 2 00 0000 00 0000 000</t>
  </si>
  <si>
    <t>Безвозмездные поступления</t>
  </si>
  <si>
    <t>104 065 457,64</t>
  </si>
  <si>
    <t>107 838 706,47</t>
  </si>
  <si>
    <t>000 2 02 0000 00 0000 000</t>
  </si>
  <si>
    <t xml:space="preserve">Безвозмездные поступления от других  бюджетов бюджетной системы Российской Федерации </t>
  </si>
  <si>
    <t>103 735 457,64</t>
  </si>
  <si>
    <t>107 508 706,47</t>
  </si>
  <si>
    <t xml:space="preserve">000 2 02 10000 00 0000 151 </t>
  </si>
  <si>
    <t xml:space="preserve">Дотации бюджетам бюджетной системы Российской Федерации </t>
  </si>
  <si>
    <t>000 2 02 15 001 00 0000 151</t>
  </si>
  <si>
    <t>Дотации на выравнивание бюджетной обеспеченности</t>
  </si>
  <si>
    <t>000 2 02 15001 05 0000 151</t>
  </si>
  <si>
    <t>Дотации  бюджетам  муниципальных районов на выравнивание бюджетной обеспеченности</t>
  </si>
  <si>
    <t>053 2 02 15001 05 0000 151</t>
  </si>
  <si>
    <t>053 2 02 15002 05 0000 151</t>
  </si>
  <si>
    <t>Дотации бюджетам  муниципальных районов на поддержку мер по обеспечению сбалансированности бюджетов</t>
  </si>
  <si>
    <t>000 2 02 20000 00 0000 151</t>
  </si>
  <si>
    <t xml:space="preserve">000 2 02 25097 00 0000 151 </t>
  </si>
  <si>
    <t>Субсидии бюджетам  на создание в общеобразовательных организациях , расположенных в сельской местности , условий для занятий физической культурой и спортом</t>
  </si>
  <si>
    <t>1 914 021,60</t>
  </si>
  <si>
    <t xml:space="preserve">053 2 02 25097 05 0000 151 </t>
  </si>
  <si>
    <t>Субсидии бюджетам муниципальных районов на создание в общеобразовательных организациях , расположенных в сельской местности , условий для занятий физической культурой и спортом</t>
  </si>
  <si>
    <t>000 2 02 20077 00 0000 151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</si>
  <si>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</si>
  <si>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79 115 734,19 </t>
  </si>
  <si>
    <t>053 2 02 20077 05 0000 151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</si>
  <si>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</si>
  <si>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79 115 734,19</t>
  </si>
  <si>
    <t>000 2 02 25497 00 0000 151</t>
  </si>
  <si>
    <t>Субсидии бюджетам муниципальных районов на реализацию мероприятий по обеспечению жильем молодых семей</t>
  </si>
  <si>
    <t>410 041,36</t>
  </si>
  <si>
    <t>053 2 02 25497 05 0000 151</t>
  </si>
  <si>
    <t>000 202 25567 00 0000 151</t>
  </si>
  <si>
    <t>Субсидии бюджетам на реализацию мероприятий по устойчивому развитию сельских территорий</t>
  </si>
  <si>
    <t>4 565 150,00</t>
  </si>
  <si>
    <t>053 202 25567 05 0000 151</t>
  </si>
  <si>
    <t>Субсидия бюджетам муниципальных районов на реализацию мероприятий по устойчивому развитию сельских территорий</t>
  </si>
  <si>
    <t xml:space="preserve">000 2 02 29999 00 0000 151 </t>
  </si>
  <si>
    <t>Прочие субсидии</t>
  </si>
  <si>
    <t>10 681 561,27</t>
  </si>
  <si>
    <t>415 800,00</t>
  </si>
  <si>
    <t>000 2 02 29999 05 0000 151</t>
  </si>
  <si>
    <t>Прочие субсидии бюджетам муниципальных районов</t>
  </si>
  <si>
    <t>053 2 02 29999 05 0000 151</t>
  </si>
  <si>
    <t>000 2 02 25519 00 0000 151</t>
  </si>
  <si>
    <t>Субсидия бюджетам на поддержку отрасли культуры</t>
  </si>
  <si>
    <t>053 2 02 25519 05 0000 151</t>
  </si>
  <si>
    <t>Субсидия бюджетам муниципальных районов на поддержку отрасли культуры</t>
  </si>
  <si>
    <t>000 2 02 30000 00 0000 151</t>
  </si>
  <si>
    <t>Субвенции бюджетам бюджетной системы Российской Федерации</t>
  </si>
  <si>
    <t>2 854 220,15</t>
  </si>
  <si>
    <t>4 882 567,15</t>
  </si>
  <si>
    <t>000 2 02 30024 00 0000 151</t>
  </si>
  <si>
    <t>Субвенции местным бюджетам на выполнение передаваемых полномочий субъектов Российской Федерации</t>
  </si>
  <si>
    <t>2 849 440,15</t>
  </si>
  <si>
    <t>000 2 02 30024 05 0000 151</t>
  </si>
  <si>
    <t>Субвенции бюджетам муниципальных районов  на выполнение передаваемых полномочий субъектов Российской Федерации</t>
  </si>
  <si>
    <t>053 2 02 30024 05 0000 151</t>
  </si>
  <si>
    <t>053 2 02 35082 00 0000 151</t>
  </si>
  <si>
    <t>Субвенции бюджетам муниципальных образований  на предоставление жилых помещений детям –сиротам и детям, оставшимся без попечения родителей, лицам из их числа по договорам найма специализированных жилых помещений</t>
  </si>
  <si>
    <t>2 025 408,00</t>
  </si>
  <si>
    <t>053 2 02 35082 05 0000 151</t>
  </si>
  <si>
    <t>Субвенции бюджетам муниципальных районов на предоставление жилых помещений детям – сиротам и детям, оставшимся без попечения родителей, лицам из их числа по договорам найма специализированных жилых помещений</t>
  </si>
  <si>
    <t>000 2 02 35120 00 0000 151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</si>
  <si>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</si>
  <si>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053 2 02 35120 05 0000 151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</si>
  <si>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</si>
  <si>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000 2 02 39999 00 0000 151</t>
  </si>
  <si>
    <t xml:space="preserve">Прочие субвенции </t>
  </si>
  <si>
    <t>000 2 02 39999 05 0000 151</t>
  </si>
  <si>
    <t>Прочие субвенции бюджетам муниципальных районов</t>
  </si>
  <si>
    <t>053 2 02 39999 05 0000 151</t>
  </si>
  <si>
    <t>000 2 02 40000 00 0000 151</t>
  </si>
  <si>
    <t>Иные межбюджетные трансферты</t>
  </si>
  <si>
    <t>000 2 02 40014 05 0000 151</t>
  </si>
  <si>
    <t xml:space="preserve">Межбюджетные трансферты, передаваемые бюджетам муниципальных образований на осуществление части полномочий  по решению вопросов местного значения в соответствии с заключенными соглашениями </t>
  </si>
  <si>
    <t>053 2 02 40014 05 0000 151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</si>
  <si>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</si>
  <si>
    <t xml:space="preserve">  000 2 03 00000 00 0000 000</t>
  </si>
  <si>
    <t>БЕЗВОЗМЕЗДНЫЕ ПОСТУПЛЕНИЯ ОТ ГОСУДАРСТВЕННЫХ (МУНИЦИПАЛЬНЫХ) ОРГАНИЗАЦИЙ</t>
  </si>
  <si>
    <t>000 2 03 05000 05 0000 180</t>
  </si>
  <si>
    <t>Безвозмездные поступления от государственных (муниципальных) организаций в бюджеты муниципальных районов</t>
  </si>
  <si>
    <t>Прочие безвозмездные поступления от государственных (муниципальных) организаций в бюджеты муниципальных районов</t>
  </si>
  <si>
    <t>000 2 04 00000 00 0000 180</t>
  </si>
  <si>
    <t xml:space="preserve">Безвозмездные поступления от негосударственных организаций </t>
  </si>
  <si>
    <t>000 2 04 05000 05 0000 180</t>
  </si>
  <si>
    <t>Безвозмездные поступления от негосударственных организаций в бюджеты муниципальных районов</t>
  </si>
  <si>
    <t>052 2 04 05020 05 0000 180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</si>
  <si>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</si>
  <si>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000 207 00000 00 0000 000</t>
  </si>
  <si>
    <t xml:space="preserve">Прочие безвозмездные поступления </t>
  </si>
  <si>
    <t>000 2 07 05000 05 0000 180</t>
  </si>
  <si>
    <t>Прочие безвозмездные поступления в бюджеты муниципальных районов</t>
  </si>
  <si>
    <t>000 2 07 05020 05 0000 180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</si>
  <si>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</si>
  <si>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054 2 07 05020 05 0000 180</t>
  </si>
  <si>
    <t>Всего доходов</t>
  </si>
  <si>
    <t>161 040 353,17</t>
  </si>
  <si>
    <t>163 006 935,87</t>
  </si>
  <si>
    <t>041 1 16 90050 05 0000 140</t>
  </si>
  <si>
    <r>
      <t>Налог на доходы физических лиц с доходов, источником которых  является налоговый агент, за исключением доходов, в отношении которых исчисление и уплата налога осуществляются в соответствии со статьями 227, 227.1</t>
    </r>
    <r>
      <rPr>
        <vertAlign val="superscript"/>
        <sz val="14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и  228 Налогового кодекса Российской Федерации</t>
    </r>
    <r>
      <rPr>
        <vertAlign val="superscript"/>
        <sz val="14"/>
        <color theme="1"/>
        <rFont val="Times New Roman"/>
        <family val="1"/>
        <charset val="204"/>
      </rPr>
      <t xml:space="preserve"> </t>
    </r>
  </si>
  <si>
    <r>
      <t>Прочие доходы от использования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</t>
    </r>
    <r>
      <rPr>
        <b/>
        <i/>
        <sz val="14"/>
        <color theme="1"/>
        <rFont val="Times New Roman"/>
        <family val="1"/>
        <charset val="204"/>
      </rPr>
      <t>)</t>
    </r>
  </si>
  <si>
    <t>Доходы, получаемые в виде арендной либо иной платы за передачу в возмездное пользование государственного и муниципального имущества  (за исключением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</si>
  <si>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бюджетной системы Российской Федерации (межбюджетные субсидии)</t>
  </si>
  <si>
    <t xml:space="preserve"> к решению Совета Комсомольского </t>
  </si>
  <si>
    <t>муниципального района «О  внесении изменений</t>
  </si>
  <si>
    <t xml:space="preserve">в решение Совета Комсомольского муниципального района  </t>
  </si>
  <si>
    <t xml:space="preserve"> к решению Совета Комсомольского  </t>
  </si>
  <si>
    <t xml:space="preserve">муниципального района «О  бюджете Комсомольского </t>
  </si>
  <si>
    <t xml:space="preserve"> муниципального района на 2018 год и на плановый период 2019 и 2020 года»</t>
  </si>
  <si>
    <t>054 2 03 05099 05 0000 180</t>
  </si>
  <si>
    <t xml:space="preserve"> и на плановый период 2019 и 2020 года» от 27.11.2018       №353   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</si>
</sst>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26282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3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/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justify" vertical="top" wrapText="1"/>
    </xf>
    <xf numFmtId="4" fontId="4" fillId="0" borderId="6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2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43" fontId="4" fillId="0" borderId="13" xfId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15" xfId="0" applyFont="1" applyBorder="1" applyAlignment="1">
      <alignment vertical="top" wrapText="1"/>
    </xf>
    <xf numFmtId="0" fontId="4" fillId="0" borderId="16" xfId="0" applyFont="1" applyBorder="1" applyAlignment="1">
      <alignment vertical="top" wrapText="1"/>
    </xf>
    <xf numFmtId="43" fontId="4" fillId="0" borderId="16" xfId="0" applyNumberFormat="1" applyFont="1" applyBorder="1" applyAlignment="1">
      <alignment horizontal="center" vertical="top" wrapText="1"/>
    </xf>
    <xf numFmtId="43" fontId="4" fillId="0" borderId="17" xfId="0" applyNumberFormat="1" applyFont="1" applyBorder="1" applyAlignment="1">
      <alignment horizontal="center" vertical="top" wrapText="1"/>
    </xf>
    <xf numFmtId="0" fontId="5" fillId="0" borderId="15" xfId="0" applyFont="1" applyBorder="1" applyAlignment="1">
      <alignment vertical="top" wrapText="1"/>
    </xf>
    <xf numFmtId="0" fontId="5" fillId="0" borderId="16" xfId="0" applyFont="1" applyBorder="1" applyAlignment="1">
      <alignment vertical="top" wrapText="1"/>
    </xf>
    <xf numFmtId="43" fontId="5" fillId="0" borderId="16" xfId="1" applyFont="1" applyBorder="1" applyAlignment="1">
      <alignment horizontal="center" vertical="top" wrapText="1"/>
    </xf>
    <xf numFmtId="43" fontId="5" fillId="0" borderId="17" xfId="1" applyFont="1" applyBorder="1" applyAlignment="1">
      <alignment horizontal="center" vertical="top" wrapText="1"/>
    </xf>
    <xf numFmtId="0" fontId="6" fillId="0" borderId="15" xfId="0" applyFont="1" applyBorder="1" applyAlignment="1">
      <alignment vertical="top" wrapText="1"/>
    </xf>
    <xf numFmtId="0" fontId="6" fillId="0" borderId="16" xfId="0" applyFont="1" applyBorder="1" applyAlignment="1">
      <alignment vertical="top" wrapText="1"/>
    </xf>
    <xf numFmtId="4" fontId="6" fillId="0" borderId="16" xfId="0" applyNumberFormat="1" applyFont="1" applyBorder="1" applyAlignment="1">
      <alignment horizontal="center" vertical="top" wrapText="1"/>
    </xf>
    <xf numFmtId="43" fontId="6" fillId="0" borderId="17" xfId="1" applyFont="1" applyBorder="1" applyAlignment="1">
      <alignment horizontal="center" vertical="top" wrapText="1"/>
    </xf>
    <xf numFmtId="4" fontId="6" fillId="0" borderId="17" xfId="0" applyNumberFormat="1" applyFont="1" applyBorder="1" applyAlignment="1">
      <alignment horizontal="center" vertical="top" wrapText="1"/>
    </xf>
    <xf numFmtId="0" fontId="4" fillId="0" borderId="16" xfId="0" applyFont="1" applyBorder="1" applyAlignment="1">
      <alignment horizontal="justify" vertical="top" wrapText="1"/>
    </xf>
    <xf numFmtId="4" fontId="4" fillId="0" borderId="16" xfId="0" applyNumberFormat="1" applyFont="1" applyBorder="1" applyAlignment="1">
      <alignment horizontal="center" vertical="top" wrapText="1"/>
    </xf>
    <xf numFmtId="4" fontId="4" fillId="0" borderId="17" xfId="0" applyNumberFormat="1" applyFont="1" applyBorder="1" applyAlignment="1">
      <alignment horizontal="center" vertical="top" wrapText="1"/>
    </xf>
    <xf numFmtId="0" fontId="5" fillId="0" borderId="16" xfId="0" applyFont="1" applyBorder="1" applyAlignment="1">
      <alignment horizontal="justify" vertical="top" wrapText="1"/>
    </xf>
    <xf numFmtId="4" fontId="5" fillId="0" borderId="16" xfId="0" applyNumberFormat="1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4" fontId="5" fillId="0" borderId="17" xfId="0" applyNumberFormat="1" applyFont="1" applyBorder="1" applyAlignment="1">
      <alignment horizontal="center" vertical="top" wrapText="1"/>
    </xf>
    <xf numFmtId="43" fontId="6" fillId="0" borderId="16" xfId="1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8" fillId="0" borderId="15" xfId="0" applyFont="1" applyBorder="1" applyAlignment="1">
      <alignment vertical="top" wrapText="1"/>
    </xf>
    <xf numFmtId="0" fontId="8" fillId="0" borderId="16" xfId="0" applyFont="1" applyBorder="1" applyAlignment="1">
      <alignment horizontal="justify" vertical="top" wrapText="1"/>
    </xf>
    <xf numFmtId="4" fontId="8" fillId="0" borderId="16" xfId="0" applyNumberFormat="1" applyFont="1" applyBorder="1" applyAlignment="1">
      <alignment horizontal="center" vertical="top" wrapText="1"/>
    </xf>
    <xf numFmtId="4" fontId="8" fillId="0" borderId="17" xfId="0" applyNumberFormat="1" applyFont="1" applyBorder="1" applyAlignment="1">
      <alignment horizontal="center" vertical="top" wrapText="1"/>
    </xf>
    <xf numFmtId="0" fontId="6" fillId="0" borderId="16" xfId="0" applyFont="1" applyBorder="1" applyAlignment="1">
      <alignment horizontal="justify" vertical="top" wrapText="1"/>
    </xf>
    <xf numFmtId="43" fontId="8" fillId="0" borderId="16" xfId="0" applyNumberFormat="1" applyFont="1" applyBorder="1" applyAlignment="1">
      <alignment horizontal="center" vertical="top" wrapText="1"/>
    </xf>
    <xf numFmtId="43" fontId="8" fillId="0" borderId="17" xfId="0" applyNumberFormat="1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 wrapText="1"/>
    </xf>
    <xf numFmtId="0" fontId="8" fillId="0" borderId="17" xfId="0" applyFont="1" applyBorder="1" applyAlignment="1">
      <alignment horizontal="center" vertical="top" wrapText="1"/>
    </xf>
    <xf numFmtId="0" fontId="8" fillId="0" borderId="16" xfId="0" applyFont="1" applyBorder="1" applyAlignment="1">
      <alignment vertical="top" wrapText="1"/>
    </xf>
    <xf numFmtId="43" fontId="5" fillId="0" borderId="16" xfId="0" applyNumberFormat="1" applyFont="1" applyBorder="1" applyAlignment="1">
      <alignment horizontal="center" vertical="top" wrapText="1"/>
    </xf>
    <xf numFmtId="43" fontId="5" fillId="0" borderId="17" xfId="0" applyNumberFormat="1" applyFont="1" applyBorder="1" applyAlignment="1">
      <alignment horizontal="center" vertical="top" wrapText="1"/>
    </xf>
    <xf numFmtId="0" fontId="5" fillId="0" borderId="15" xfId="0" applyFont="1" applyBorder="1" applyAlignment="1">
      <alignment horizontal="left" vertical="top" wrapText="1"/>
    </xf>
    <xf numFmtId="43" fontId="4" fillId="0" borderId="16" xfId="1" applyFont="1" applyBorder="1" applyAlignment="1">
      <alignment horizontal="center" vertical="top" wrapText="1"/>
    </xf>
    <xf numFmtId="43" fontId="4" fillId="0" borderId="17" xfId="1" applyFont="1" applyBorder="1" applyAlignment="1">
      <alignment horizontal="center" vertical="top" wrapText="1"/>
    </xf>
    <xf numFmtId="3" fontId="4" fillId="0" borderId="16" xfId="0" applyNumberFormat="1" applyFont="1" applyBorder="1" applyAlignment="1">
      <alignment horizontal="center" vertical="top" wrapText="1"/>
    </xf>
    <xf numFmtId="3" fontId="4" fillId="0" borderId="17" xfId="0" applyNumberFormat="1" applyFont="1" applyBorder="1" applyAlignment="1">
      <alignment horizontal="center" vertical="top" wrapText="1"/>
    </xf>
    <xf numFmtId="3" fontId="6" fillId="0" borderId="16" xfId="0" applyNumberFormat="1" applyFont="1" applyBorder="1" applyAlignment="1">
      <alignment horizontal="center" vertical="top" wrapText="1"/>
    </xf>
    <xf numFmtId="3" fontId="6" fillId="0" borderId="17" xfId="0" applyNumberFormat="1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16" xfId="0" applyFont="1" applyBorder="1" applyAlignment="1">
      <alignment vertical="top" wrapText="1"/>
    </xf>
    <xf numFmtId="0" fontId="8" fillId="0" borderId="15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8" xfId="0" applyFont="1" applyBorder="1" applyAlignment="1">
      <alignment vertical="top" wrapText="1"/>
    </xf>
    <xf numFmtId="0" fontId="6" fillId="0" borderId="19" xfId="0" applyFont="1" applyBorder="1" applyAlignment="1">
      <alignment vertical="top" wrapText="1"/>
    </xf>
    <xf numFmtId="4" fontId="6" fillId="0" borderId="19" xfId="0" applyNumberFormat="1" applyFont="1" applyBorder="1" applyAlignment="1">
      <alignment horizontal="center" vertical="top" wrapText="1"/>
    </xf>
    <xf numFmtId="43" fontId="6" fillId="0" borderId="19" xfId="1" applyFont="1" applyBorder="1" applyAlignment="1">
      <alignment horizontal="center" vertical="top" wrapText="1"/>
    </xf>
    <xf numFmtId="43" fontId="6" fillId="0" borderId="20" xfId="1" applyFont="1" applyBorder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1"/>
  <sheetViews>
    <sheetView tabSelected="1" view="pageBreakPreview" zoomScale="60" zoomScaleNormal="100" workbookViewId="0">
      <selection activeCell="A6" sqref="A6:E6"/>
    </sheetView>
  </sheetViews>
  <sheetFormatPr defaultColWidth="9.109375" defaultRowHeight="18"/>
  <cols>
    <col min="1" max="1" width="40.109375" style="70" customWidth="1"/>
    <col min="2" max="2" width="46.33203125" style="70" customWidth="1"/>
    <col min="3" max="3" width="22.6640625" style="70" customWidth="1"/>
    <col min="4" max="4" width="21.33203125" style="70" customWidth="1"/>
    <col min="5" max="5" width="21.6640625" style="70" customWidth="1"/>
    <col min="6" max="16384" width="9.109375" style="70"/>
  </cols>
  <sheetData>
    <row r="1" spans="1:6">
      <c r="A1" s="73" t="s">
        <v>0</v>
      </c>
      <c r="B1" s="73"/>
      <c r="C1" s="73"/>
      <c r="D1" s="73"/>
      <c r="E1" s="73"/>
      <c r="F1" s="72"/>
    </row>
    <row r="2" spans="1:6">
      <c r="A2" s="73" t="s">
        <v>346</v>
      </c>
      <c r="B2" s="73"/>
      <c r="C2" s="73"/>
      <c r="D2" s="73"/>
      <c r="E2" s="73"/>
      <c r="F2" s="72"/>
    </row>
    <row r="3" spans="1:6">
      <c r="A3" s="73" t="s">
        <v>347</v>
      </c>
      <c r="B3" s="73"/>
      <c r="C3" s="73"/>
      <c r="D3" s="73"/>
      <c r="E3" s="73"/>
      <c r="F3" s="72"/>
    </row>
    <row r="4" spans="1:6">
      <c r="A4" s="73" t="s">
        <v>348</v>
      </c>
      <c r="B4" s="73"/>
      <c r="C4" s="73"/>
      <c r="D4" s="73"/>
      <c r="E4" s="73"/>
      <c r="F4" s="72"/>
    </row>
    <row r="5" spans="1:6">
      <c r="A5" s="73" t="s">
        <v>1</v>
      </c>
      <c r="B5" s="73"/>
      <c r="C5" s="73"/>
      <c r="D5" s="73"/>
      <c r="E5" s="73"/>
      <c r="F5" s="72"/>
    </row>
    <row r="6" spans="1:6">
      <c r="A6" s="82" t="s">
        <v>353</v>
      </c>
      <c r="B6" s="82"/>
      <c r="C6" s="82"/>
      <c r="D6" s="82"/>
      <c r="E6" s="82"/>
      <c r="F6" s="72"/>
    </row>
    <row r="7" spans="1:6">
      <c r="A7" s="73" t="s">
        <v>0</v>
      </c>
      <c r="B7" s="73"/>
      <c r="C7" s="73"/>
      <c r="D7" s="73"/>
      <c r="E7" s="73"/>
      <c r="F7" s="72"/>
    </row>
    <row r="8" spans="1:6">
      <c r="A8" s="73" t="s">
        <v>349</v>
      </c>
      <c r="B8" s="73"/>
      <c r="C8" s="73"/>
      <c r="D8" s="73"/>
      <c r="E8" s="73"/>
      <c r="F8" s="72"/>
    </row>
    <row r="9" spans="1:6">
      <c r="A9" s="73" t="s">
        <v>350</v>
      </c>
      <c r="B9" s="73"/>
      <c r="C9" s="73"/>
      <c r="D9" s="73"/>
      <c r="E9" s="73"/>
      <c r="F9" s="72"/>
    </row>
    <row r="10" spans="1:6">
      <c r="A10" s="73" t="s">
        <v>351</v>
      </c>
      <c r="B10" s="73"/>
      <c r="C10" s="73"/>
      <c r="D10" s="73"/>
      <c r="E10" s="73"/>
      <c r="F10" s="72"/>
    </row>
    <row r="11" spans="1:6">
      <c r="A11" s="73" t="s">
        <v>2</v>
      </c>
      <c r="B11" s="73"/>
      <c r="C11" s="73"/>
      <c r="D11" s="73"/>
      <c r="E11" s="73"/>
      <c r="F11" s="72"/>
    </row>
    <row r="12" spans="1:6">
      <c r="A12" s="1"/>
    </row>
    <row r="13" spans="1:6">
      <c r="A13" s="81" t="s">
        <v>3</v>
      </c>
      <c r="B13" s="81"/>
      <c r="C13" s="81"/>
      <c r="D13" s="81"/>
      <c r="E13" s="81"/>
    </row>
    <row r="14" spans="1:6">
      <c r="A14" s="81" t="s">
        <v>4</v>
      </c>
      <c r="B14" s="81"/>
      <c r="C14" s="81"/>
      <c r="D14" s="81"/>
      <c r="E14" s="81"/>
    </row>
    <row r="15" spans="1:6" ht="18.600000000000001" thickBot="1">
      <c r="A15" s="2" t="s">
        <v>5</v>
      </c>
      <c r="B15" s="71"/>
    </row>
    <row r="16" spans="1:6" ht="18.600000000000001" thickBot="1">
      <c r="A16" s="74" t="s">
        <v>6</v>
      </c>
      <c r="B16" s="76" t="s">
        <v>7</v>
      </c>
      <c r="C16" s="78" t="s">
        <v>8</v>
      </c>
      <c r="D16" s="79"/>
      <c r="E16" s="80"/>
    </row>
    <row r="17" spans="1:5" ht="18.600000000000001" thickBot="1">
      <c r="A17" s="75"/>
      <c r="B17" s="77"/>
      <c r="C17" s="3" t="s">
        <v>9</v>
      </c>
      <c r="D17" s="4" t="s">
        <v>10</v>
      </c>
      <c r="E17" s="5" t="s">
        <v>11</v>
      </c>
    </row>
    <row r="18" spans="1:5" ht="34.799999999999997">
      <c r="A18" s="11" t="s">
        <v>12</v>
      </c>
      <c r="B18" s="12" t="s">
        <v>13</v>
      </c>
      <c r="C18" s="13">
        <f>C19+C29+C39+C50+C54+C58+C80+C88+C100+C112</f>
        <v>64222602.870000005</v>
      </c>
      <c r="D18" s="14" t="s">
        <v>14</v>
      </c>
      <c r="E18" s="15" t="s">
        <v>15</v>
      </c>
    </row>
    <row r="19" spans="1:5">
      <c r="A19" s="16" t="s">
        <v>16</v>
      </c>
      <c r="B19" s="17" t="s">
        <v>17</v>
      </c>
      <c r="C19" s="18">
        <f>SUM(C20)</f>
        <v>33637800</v>
      </c>
      <c r="D19" s="18">
        <f t="shared" ref="D19:E19" si="0">SUM(D20)</f>
        <v>33885500</v>
      </c>
      <c r="E19" s="19">
        <f t="shared" si="0"/>
        <v>32442500</v>
      </c>
    </row>
    <row r="20" spans="1:5">
      <c r="A20" s="20" t="s">
        <v>18</v>
      </c>
      <c r="B20" s="21" t="s">
        <v>19</v>
      </c>
      <c r="C20" s="22">
        <f>C21+C23+C25+C27</f>
        <v>33637800</v>
      </c>
      <c r="D20" s="22">
        <f t="shared" ref="D20:E20" si="1">D21+D23+D25+D27</f>
        <v>33885500</v>
      </c>
      <c r="E20" s="23">
        <f t="shared" si="1"/>
        <v>32442500</v>
      </c>
    </row>
    <row r="21" spans="1:5" ht="146.4">
      <c r="A21" s="24" t="s">
        <v>20</v>
      </c>
      <c r="B21" s="25" t="s">
        <v>342</v>
      </c>
      <c r="C21" s="26">
        <f>SUM(C22)</f>
        <v>32025300</v>
      </c>
      <c r="D21" s="26">
        <f>SUM(D22)</f>
        <v>32239000</v>
      </c>
      <c r="E21" s="27">
        <f>SUM(E22)</f>
        <v>30800000</v>
      </c>
    </row>
    <row r="22" spans="1:5" ht="146.4">
      <c r="A22" s="24" t="s">
        <v>21</v>
      </c>
      <c r="B22" s="25" t="s">
        <v>342</v>
      </c>
      <c r="C22" s="26">
        <f>31650000+350300+25000</f>
        <v>32025300</v>
      </c>
      <c r="D22" s="26">
        <v>32239000</v>
      </c>
      <c r="E22" s="27">
        <v>30800000</v>
      </c>
    </row>
    <row r="23" spans="1:5" ht="198">
      <c r="A23" s="24" t="s">
        <v>22</v>
      </c>
      <c r="B23" s="25" t="s">
        <v>23</v>
      </c>
      <c r="C23" s="26">
        <f>SUM(C24)</f>
        <v>170000</v>
      </c>
      <c r="D23" s="26">
        <f>SUM(D24)</f>
        <v>172500</v>
      </c>
      <c r="E23" s="27">
        <f>SUM(E24)</f>
        <v>168500</v>
      </c>
    </row>
    <row r="24" spans="1:5" ht="198">
      <c r="A24" s="24" t="s">
        <v>24</v>
      </c>
      <c r="B24" s="25" t="s">
        <v>23</v>
      </c>
      <c r="C24" s="26">
        <v>170000</v>
      </c>
      <c r="D24" s="26">
        <v>172500</v>
      </c>
      <c r="E24" s="27">
        <v>168500</v>
      </c>
    </row>
    <row r="25" spans="1:5" ht="90">
      <c r="A25" s="24" t="s">
        <v>25</v>
      </c>
      <c r="B25" s="25" t="s">
        <v>26</v>
      </c>
      <c r="C25" s="26">
        <f>SUM(C26)</f>
        <v>167500</v>
      </c>
      <c r="D25" s="26">
        <f>SUM(D26)</f>
        <v>174000</v>
      </c>
      <c r="E25" s="27">
        <f>SUM(E26)</f>
        <v>174000</v>
      </c>
    </row>
    <row r="26" spans="1:5" ht="90">
      <c r="A26" s="24" t="s">
        <v>27</v>
      </c>
      <c r="B26" s="25" t="s">
        <v>26</v>
      </c>
      <c r="C26" s="26">
        <v>167500</v>
      </c>
      <c r="D26" s="26">
        <v>174000</v>
      </c>
      <c r="E26" s="27">
        <v>174000</v>
      </c>
    </row>
    <row r="27" spans="1:5" ht="180">
      <c r="A27" s="24" t="s">
        <v>28</v>
      </c>
      <c r="B27" s="25" t="s">
        <v>29</v>
      </c>
      <c r="C27" s="26">
        <f>SUM(C28)</f>
        <v>1275000</v>
      </c>
      <c r="D27" s="26">
        <f>SUM(D28)</f>
        <v>1300000</v>
      </c>
      <c r="E27" s="28">
        <f>SUM(E28)</f>
        <v>1300000</v>
      </c>
    </row>
    <row r="28" spans="1:5" ht="180">
      <c r="A28" s="24" t="s">
        <v>30</v>
      </c>
      <c r="B28" s="25" t="s">
        <v>29</v>
      </c>
      <c r="C28" s="26">
        <v>1275000</v>
      </c>
      <c r="D28" s="26">
        <v>1300000</v>
      </c>
      <c r="E28" s="28">
        <v>1300000</v>
      </c>
    </row>
    <row r="29" spans="1:5" ht="52.2">
      <c r="A29" s="16" t="s">
        <v>31</v>
      </c>
      <c r="B29" s="29" t="s">
        <v>32</v>
      </c>
      <c r="C29" s="30">
        <f>SUM(C30)</f>
        <v>5931058.3100000005</v>
      </c>
      <c r="D29" s="30">
        <f t="shared" ref="D29:E29" si="2">SUM(D30)</f>
        <v>6652028.8300000001</v>
      </c>
      <c r="E29" s="31">
        <f t="shared" si="2"/>
        <v>6924457.7000000002</v>
      </c>
    </row>
    <row r="30" spans="1:5" ht="54">
      <c r="A30" s="20" t="s">
        <v>33</v>
      </c>
      <c r="B30" s="32" t="s">
        <v>34</v>
      </c>
      <c r="C30" s="33">
        <f>C31+C33+C35+C37</f>
        <v>5931058.3100000005</v>
      </c>
      <c r="D30" s="34">
        <v>6652028.8300000001</v>
      </c>
      <c r="E30" s="35">
        <v>6924457.7000000002</v>
      </c>
    </row>
    <row r="31" spans="1:5" ht="144">
      <c r="A31" s="20" t="s">
        <v>35</v>
      </c>
      <c r="B31" s="21" t="s">
        <v>36</v>
      </c>
      <c r="C31" s="33">
        <f>SUM(C32)</f>
        <v>2243719.02</v>
      </c>
      <c r="D31" s="33">
        <f t="shared" ref="D31:E31" si="3">SUM(D32)</f>
        <v>2492953.38</v>
      </c>
      <c r="E31" s="36">
        <f t="shared" si="3"/>
        <v>2634013.6800000002</v>
      </c>
    </row>
    <row r="32" spans="1:5" ht="126">
      <c r="A32" s="24" t="s">
        <v>37</v>
      </c>
      <c r="B32" s="25" t="s">
        <v>36</v>
      </c>
      <c r="C32" s="26">
        <v>2243719.02</v>
      </c>
      <c r="D32" s="37">
        <v>2492953.38</v>
      </c>
      <c r="E32" s="27">
        <v>2634013.6800000002</v>
      </c>
    </row>
    <row r="33" spans="1:5" ht="198">
      <c r="A33" s="20" t="s">
        <v>38</v>
      </c>
      <c r="B33" s="21" t="s">
        <v>39</v>
      </c>
      <c r="C33" s="33">
        <f>SUM(C34)</f>
        <v>16167.86</v>
      </c>
      <c r="D33" s="33">
        <f>SUM(D34)</f>
        <v>17508.810000000001</v>
      </c>
      <c r="E33" s="36">
        <f>SUM(E34)</f>
        <v>17980.810000000001</v>
      </c>
    </row>
    <row r="34" spans="1:5" ht="180">
      <c r="A34" s="24" t="s">
        <v>40</v>
      </c>
      <c r="B34" s="25" t="s">
        <v>39</v>
      </c>
      <c r="C34" s="26">
        <v>16167.86</v>
      </c>
      <c r="D34" s="26">
        <v>17508.810000000001</v>
      </c>
      <c r="E34" s="28">
        <v>17980.810000000001</v>
      </c>
    </row>
    <row r="35" spans="1:5" ht="144">
      <c r="A35" s="20" t="s">
        <v>41</v>
      </c>
      <c r="B35" s="21" t="s">
        <v>42</v>
      </c>
      <c r="C35" s="33">
        <f>SUM(C36)</f>
        <v>4104624.35</v>
      </c>
      <c r="D35" s="33">
        <f t="shared" ref="D35:E35" si="4">SUM(D36)</f>
        <v>4479074.62</v>
      </c>
      <c r="E35" s="36">
        <f t="shared" si="4"/>
        <v>4728624.12</v>
      </c>
    </row>
    <row r="36" spans="1:5" ht="144">
      <c r="A36" s="24" t="s">
        <v>43</v>
      </c>
      <c r="B36" s="25" t="s">
        <v>42</v>
      </c>
      <c r="C36" s="26">
        <v>4104624.35</v>
      </c>
      <c r="D36" s="38">
        <v>4479074.62</v>
      </c>
      <c r="E36" s="39">
        <v>4728624.12</v>
      </c>
    </row>
    <row r="37" spans="1:5" ht="144">
      <c r="A37" s="20" t="s">
        <v>44</v>
      </c>
      <c r="B37" s="21" t="s">
        <v>45</v>
      </c>
      <c r="C37" s="33">
        <f>SUM(C38)</f>
        <v>-433452.92</v>
      </c>
      <c r="D37" s="33">
        <f t="shared" ref="D37:E37" si="5">SUM(D38)</f>
        <v>-337507.98</v>
      </c>
      <c r="E37" s="36">
        <f t="shared" si="5"/>
        <v>-456160.91</v>
      </c>
    </row>
    <row r="38" spans="1:5" ht="144">
      <c r="A38" s="24" t="s">
        <v>46</v>
      </c>
      <c r="B38" s="25" t="s">
        <v>45</v>
      </c>
      <c r="C38" s="26">
        <v>-433452.92</v>
      </c>
      <c r="D38" s="26">
        <v>-337507.98</v>
      </c>
      <c r="E38" s="28">
        <v>-456160.91</v>
      </c>
    </row>
    <row r="39" spans="1:5" ht="34.799999999999997">
      <c r="A39" s="16" t="s">
        <v>47</v>
      </c>
      <c r="B39" s="29" t="s">
        <v>48</v>
      </c>
      <c r="C39" s="30">
        <f>C40+C43+C45+C48</f>
        <v>4090000</v>
      </c>
      <c r="D39" s="30">
        <f>D40+D43+D45+D48</f>
        <v>3987000</v>
      </c>
      <c r="E39" s="31">
        <f>E40+E43+E45+E48</f>
        <v>3735000</v>
      </c>
    </row>
    <row r="40" spans="1:5" ht="36">
      <c r="A40" s="20" t="s">
        <v>49</v>
      </c>
      <c r="B40" s="32" t="s">
        <v>50</v>
      </c>
      <c r="C40" s="33">
        <f>SUM(C41)</f>
        <v>3400000</v>
      </c>
      <c r="D40" s="33">
        <f t="shared" ref="D40:E41" si="6">SUM(D41)</f>
        <v>3500000</v>
      </c>
      <c r="E40" s="36">
        <f t="shared" si="6"/>
        <v>3500000</v>
      </c>
    </row>
    <row r="41" spans="1:5" ht="36">
      <c r="A41" s="40" t="s">
        <v>51</v>
      </c>
      <c r="B41" s="41" t="s">
        <v>50</v>
      </c>
      <c r="C41" s="42">
        <f>SUM(C42)</f>
        <v>3400000</v>
      </c>
      <c r="D41" s="42">
        <f t="shared" si="6"/>
        <v>3500000</v>
      </c>
      <c r="E41" s="43">
        <f t="shared" si="6"/>
        <v>3500000</v>
      </c>
    </row>
    <row r="42" spans="1:5" ht="36">
      <c r="A42" s="24" t="s">
        <v>53</v>
      </c>
      <c r="B42" s="44" t="s">
        <v>50</v>
      </c>
      <c r="C42" s="26">
        <v>3400000</v>
      </c>
      <c r="D42" s="37">
        <v>3500000</v>
      </c>
      <c r="E42" s="27">
        <v>3500000</v>
      </c>
    </row>
    <row r="43" spans="1:5" ht="72">
      <c r="A43" s="40" t="s">
        <v>54</v>
      </c>
      <c r="B43" s="41" t="s">
        <v>55</v>
      </c>
      <c r="C43" s="42">
        <f>SUM(C44)</f>
        <v>3000</v>
      </c>
      <c r="D43" s="42">
        <f t="shared" ref="D43:E43" si="7">SUM(D44)</f>
        <v>3000</v>
      </c>
      <c r="E43" s="43">
        <f t="shared" si="7"/>
        <v>3000</v>
      </c>
    </row>
    <row r="44" spans="1:5" ht="72">
      <c r="A44" s="24" t="s">
        <v>56</v>
      </c>
      <c r="B44" s="44" t="s">
        <v>55</v>
      </c>
      <c r="C44" s="26">
        <v>3000</v>
      </c>
      <c r="D44" s="37">
        <v>3000</v>
      </c>
      <c r="E44" s="27">
        <v>3000</v>
      </c>
    </row>
    <row r="45" spans="1:5">
      <c r="A45" s="20" t="s">
        <v>57</v>
      </c>
      <c r="B45" s="32" t="s">
        <v>58</v>
      </c>
      <c r="C45" s="33">
        <f>SUM(C46)</f>
        <v>497000</v>
      </c>
      <c r="D45" s="33">
        <f t="shared" ref="D45:E45" si="8">SUM(D46)</f>
        <v>294000</v>
      </c>
      <c r="E45" s="36">
        <f t="shared" si="8"/>
        <v>147000</v>
      </c>
    </row>
    <row r="46" spans="1:5">
      <c r="A46" s="40" t="s">
        <v>59</v>
      </c>
      <c r="B46" s="41" t="s">
        <v>58</v>
      </c>
      <c r="C46" s="42">
        <f>SUM(C47)</f>
        <v>497000</v>
      </c>
      <c r="D46" s="42">
        <f t="shared" ref="D46:E46" si="9">SUM(D47)</f>
        <v>294000</v>
      </c>
      <c r="E46" s="43">
        <f t="shared" si="9"/>
        <v>147000</v>
      </c>
    </row>
    <row r="47" spans="1:5">
      <c r="A47" s="24" t="s">
        <v>60</v>
      </c>
      <c r="B47" s="44" t="s">
        <v>58</v>
      </c>
      <c r="C47" s="26">
        <f>366660.81+130339.19</f>
        <v>497000</v>
      </c>
      <c r="D47" s="37">
        <v>294000</v>
      </c>
      <c r="E47" s="27">
        <v>147000</v>
      </c>
    </row>
    <row r="48" spans="1:5" ht="54">
      <c r="A48" s="20" t="s">
        <v>61</v>
      </c>
      <c r="B48" s="32" t="s">
        <v>62</v>
      </c>
      <c r="C48" s="33">
        <f>SUM(C49)</f>
        <v>190000</v>
      </c>
      <c r="D48" s="33">
        <f t="shared" ref="D48:E48" si="10">SUM(D49)</f>
        <v>190000</v>
      </c>
      <c r="E48" s="36">
        <f t="shared" si="10"/>
        <v>85000</v>
      </c>
    </row>
    <row r="49" spans="1:5" ht="72">
      <c r="A49" s="24" t="s">
        <v>63</v>
      </c>
      <c r="B49" s="44" t="s">
        <v>64</v>
      </c>
      <c r="C49" s="26">
        <f>124900+65100</f>
        <v>190000</v>
      </c>
      <c r="D49" s="37">
        <v>190000</v>
      </c>
      <c r="E49" s="27">
        <v>85000</v>
      </c>
    </row>
    <row r="50" spans="1:5" ht="52.2">
      <c r="A50" s="16" t="s">
        <v>65</v>
      </c>
      <c r="B50" s="29" t="s">
        <v>66</v>
      </c>
      <c r="C50" s="30">
        <f>SUM(C51)</f>
        <v>1500000</v>
      </c>
      <c r="D50" s="30">
        <f t="shared" ref="D50:E52" si="11">SUM(D51)</f>
        <v>1500000</v>
      </c>
      <c r="E50" s="31">
        <f t="shared" si="11"/>
        <v>1500000</v>
      </c>
    </row>
    <row r="51" spans="1:5" ht="36">
      <c r="A51" s="20" t="s">
        <v>68</v>
      </c>
      <c r="B51" s="32" t="s">
        <v>69</v>
      </c>
      <c r="C51" s="33">
        <f>SUM(C52)</f>
        <v>1500000</v>
      </c>
      <c r="D51" s="33">
        <f t="shared" si="11"/>
        <v>1500000</v>
      </c>
      <c r="E51" s="36">
        <f t="shared" si="11"/>
        <v>1500000</v>
      </c>
    </row>
    <row r="52" spans="1:5" ht="54">
      <c r="A52" s="40" t="s">
        <v>70</v>
      </c>
      <c r="B52" s="41" t="s">
        <v>71</v>
      </c>
      <c r="C52" s="42">
        <f>SUM(C53)</f>
        <v>1500000</v>
      </c>
      <c r="D52" s="42">
        <f t="shared" si="11"/>
        <v>1500000</v>
      </c>
      <c r="E52" s="43">
        <f t="shared" si="11"/>
        <v>1500000</v>
      </c>
    </row>
    <row r="53" spans="1:5" ht="54">
      <c r="A53" s="24" t="s">
        <v>72</v>
      </c>
      <c r="B53" s="44" t="s">
        <v>71</v>
      </c>
      <c r="C53" s="26">
        <v>1500000</v>
      </c>
      <c r="D53" s="37">
        <v>1500000</v>
      </c>
      <c r="E53" s="27">
        <v>1500000</v>
      </c>
    </row>
    <row r="54" spans="1:5">
      <c r="A54" s="16" t="s">
        <v>73</v>
      </c>
      <c r="B54" s="29" t="s">
        <v>74</v>
      </c>
      <c r="C54" s="30">
        <f>SUM(C55)</f>
        <v>1687425.28</v>
      </c>
      <c r="D54" s="30">
        <f t="shared" ref="D54:E54" si="12">SUM(D55)</f>
        <v>1400000</v>
      </c>
      <c r="E54" s="31">
        <f t="shared" si="12"/>
        <v>1400000</v>
      </c>
    </row>
    <row r="55" spans="1:5" ht="54">
      <c r="A55" s="20" t="s">
        <v>75</v>
      </c>
      <c r="B55" s="32" t="s">
        <v>76</v>
      </c>
      <c r="C55" s="30">
        <f>SUM(C56)</f>
        <v>1687425.28</v>
      </c>
      <c r="D55" s="30">
        <f t="shared" ref="D55:E55" si="13">SUM(D56)</f>
        <v>1400000</v>
      </c>
      <c r="E55" s="31">
        <f t="shared" si="13"/>
        <v>1400000</v>
      </c>
    </row>
    <row r="56" spans="1:5" ht="90">
      <c r="A56" s="40" t="s">
        <v>77</v>
      </c>
      <c r="B56" s="41" t="s">
        <v>78</v>
      </c>
      <c r="C56" s="42">
        <f>SUM(C57)</f>
        <v>1687425.28</v>
      </c>
      <c r="D56" s="45">
        <f>SUM(D57)</f>
        <v>1400000</v>
      </c>
      <c r="E56" s="46">
        <f>SUM(E57)</f>
        <v>1400000</v>
      </c>
    </row>
    <row r="57" spans="1:5" ht="90">
      <c r="A57" s="24" t="s">
        <v>79</v>
      </c>
      <c r="B57" s="44" t="s">
        <v>78</v>
      </c>
      <c r="C57" s="26">
        <v>1687425.28</v>
      </c>
      <c r="D57" s="37">
        <v>1400000</v>
      </c>
      <c r="E57" s="27">
        <v>1400000</v>
      </c>
    </row>
    <row r="58" spans="1:5" ht="87">
      <c r="A58" s="16" t="s">
        <v>80</v>
      </c>
      <c r="B58" s="29" t="s">
        <v>81</v>
      </c>
      <c r="C58" s="30">
        <f>C59+C62+C77</f>
        <v>5374766.7400000002</v>
      </c>
      <c r="D58" s="47" t="s">
        <v>82</v>
      </c>
      <c r="E58" s="48" t="s">
        <v>83</v>
      </c>
    </row>
    <row r="59" spans="1:5" ht="54">
      <c r="A59" s="20" t="s">
        <v>84</v>
      </c>
      <c r="B59" s="32" t="s">
        <v>85</v>
      </c>
      <c r="C59" s="33">
        <f>C60</f>
        <v>18187.21</v>
      </c>
      <c r="D59" s="34">
        <v>0</v>
      </c>
      <c r="E59" s="35">
        <v>0</v>
      </c>
    </row>
    <row r="60" spans="1:5" ht="90">
      <c r="A60" s="40" t="s">
        <v>86</v>
      </c>
      <c r="B60" s="41" t="s">
        <v>87</v>
      </c>
      <c r="C60" s="42">
        <f>C61</f>
        <v>18187.21</v>
      </c>
      <c r="D60" s="49">
        <v>0</v>
      </c>
      <c r="E60" s="50">
        <v>0</v>
      </c>
    </row>
    <row r="61" spans="1:5" ht="72">
      <c r="A61" s="24" t="s">
        <v>88</v>
      </c>
      <c r="B61" s="44" t="s">
        <v>87</v>
      </c>
      <c r="C61" s="26">
        <v>18187.21</v>
      </c>
      <c r="D61" s="38">
        <v>0</v>
      </c>
      <c r="E61" s="39">
        <v>0</v>
      </c>
    </row>
    <row r="62" spans="1:5" ht="180">
      <c r="A62" s="20" t="s">
        <v>89</v>
      </c>
      <c r="B62" s="32" t="s">
        <v>344</v>
      </c>
      <c r="C62" s="33">
        <f>C63+C68+C71+C74</f>
        <v>4287436.13</v>
      </c>
      <c r="D62" s="34" t="s">
        <v>90</v>
      </c>
      <c r="E62" s="35" t="s">
        <v>91</v>
      </c>
    </row>
    <row r="63" spans="1:5" ht="126">
      <c r="A63" s="20" t="s">
        <v>92</v>
      </c>
      <c r="B63" s="32" t="s">
        <v>93</v>
      </c>
      <c r="C63" s="33">
        <f>C64+C66</f>
        <v>3500000</v>
      </c>
      <c r="D63" s="34" t="s">
        <v>94</v>
      </c>
      <c r="E63" s="35" t="s">
        <v>52</v>
      </c>
    </row>
    <row r="64" spans="1:5" ht="180">
      <c r="A64" s="40" t="s">
        <v>95</v>
      </c>
      <c r="B64" s="51" t="s">
        <v>96</v>
      </c>
      <c r="C64" s="42">
        <f>C65</f>
        <v>1500000</v>
      </c>
      <c r="D64" s="49" t="s">
        <v>67</v>
      </c>
      <c r="E64" s="50" t="s">
        <v>67</v>
      </c>
    </row>
    <row r="65" spans="1:5" ht="180">
      <c r="A65" s="24" t="s">
        <v>97</v>
      </c>
      <c r="B65" s="25" t="s">
        <v>96</v>
      </c>
      <c r="C65" s="42">
        <v>1500000</v>
      </c>
      <c r="D65" s="49" t="s">
        <v>67</v>
      </c>
      <c r="E65" s="50" t="s">
        <v>67</v>
      </c>
    </row>
    <row r="66" spans="1:5" ht="162">
      <c r="A66" s="40" t="s">
        <v>98</v>
      </c>
      <c r="B66" s="51" t="s">
        <v>99</v>
      </c>
      <c r="C66" s="42">
        <f>C67</f>
        <v>2000000</v>
      </c>
      <c r="D66" s="49" t="s">
        <v>101</v>
      </c>
      <c r="E66" s="50" t="s">
        <v>100</v>
      </c>
    </row>
    <row r="67" spans="1:5" ht="144">
      <c r="A67" s="24" t="s">
        <v>102</v>
      </c>
      <c r="B67" s="25" t="s">
        <v>99</v>
      </c>
      <c r="C67" s="26">
        <v>2000000</v>
      </c>
      <c r="D67" s="38" t="s">
        <v>101</v>
      </c>
      <c r="E67" s="39" t="s">
        <v>100</v>
      </c>
    </row>
    <row r="68" spans="1:5" ht="180">
      <c r="A68" s="20" t="s">
        <v>103</v>
      </c>
      <c r="B68" s="21" t="s">
        <v>104</v>
      </c>
      <c r="C68" s="33">
        <f>C69</f>
        <v>53100</v>
      </c>
      <c r="D68" s="47" t="s">
        <v>105</v>
      </c>
      <c r="E68" s="48" t="s">
        <v>105</v>
      </c>
    </row>
    <row r="69" spans="1:5" ht="180">
      <c r="A69" s="40" t="s">
        <v>106</v>
      </c>
      <c r="B69" s="51" t="s">
        <v>107</v>
      </c>
      <c r="C69" s="42">
        <f>C70</f>
        <v>53100</v>
      </c>
      <c r="D69" s="38" t="s">
        <v>105</v>
      </c>
      <c r="E69" s="39" t="s">
        <v>105</v>
      </c>
    </row>
    <row r="70" spans="1:5" ht="144">
      <c r="A70" s="24" t="s">
        <v>108</v>
      </c>
      <c r="B70" s="25" t="s">
        <v>109</v>
      </c>
      <c r="C70" s="26">
        <v>53100</v>
      </c>
      <c r="D70" s="38" t="s">
        <v>105</v>
      </c>
      <c r="E70" s="39" t="s">
        <v>105</v>
      </c>
    </row>
    <row r="71" spans="1:5" ht="180">
      <c r="A71" s="20" t="s">
        <v>110</v>
      </c>
      <c r="B71" s="32" t="s">
        <v>111</v>
      </c>
      <c r="C71" s="33">
        <f>C72</f>
        <v>231578.65</v>
      </c>
      <c r="D71" s="34" t="s">
        <v>112</v>
      </c>
      <c r="E71" s="35" t="s">
        <v>112</v>
      </c>
    </row>
    <row r="72" spans="1:5" ht="144">
      <c r="A72" s="40" t="s">
        <v>113</v>
      </c>
      <c r="B72" s="51" t="s">
        <v>114</v>
      </c>
      <c r="C72" s="42">
        <f>C73</f>
        <v>231578.65</v>
      </c>
      <c r="D72" s="49" t="s">
        <v>112</v>
      </c>
      <c r="E72" s="50" t="s">
        <v>112</v>
      </c>
    </row>
    <row r="73" spans="1:5" ht="126">
      <c r="A73" s="24" t="s">
        <v>115</v>
      </c>
      <c r="B73" s="25" t="s">
        <v>114</v>
      </c>
      <c r="C73" s="26">
        <f>428621.87-197043.22</f>
        <v>231578.65</v>
      </c>
      <c r="D73" s="38" t="s">
        <v>112</v>
      </c>
      <c r="E73" s="28">
        <v>520000</v>
      </c>
    </row>
    <row r="74" spans="1:5" ht="90">
      <c r="A74" s="20" t="s">
        <v>116</v>
      </c>
      <c r="B74" s="21" t="s">
        <v>117</v>
      </c>
      <c r="C74" s="33">
        <f>C75</f>
        <v>502757.48</v>
      </c>
      <c r="D74" s="34">
        <v>0</v>
      </c>
      <c r="E74" s="35">
        <v>0</v>
      </c>
    </row>
    <row r="75" spans="1:5" ht="72">
      <c r="A75" s="24" t="s">
        <v>118</v>
      </c>
      <c r="B75" s="25" t="s">
        <v>119</v>
      </c>
      <c r="C75" s="26">
        <f>C76</f>
        <v>502757.48</v>
      </c>
      <c r="D75" s="38">
        <v>0</v>
      </c>
      <c r="E75" s="39">
        <v>0</v>
      </c>
    </row>
    <row r="76" spans="1:5" ht="72">
      <c r="A76" s="24" t="s">
        <v>120</v>
      </c>
      <c r="B76" s="25" t="s">
        <v>119</v>
      </c>
      <c r="C76" s="26">
        <f>305714.26+197043.22</f>
        <v>502757.48</v>
      </c>
      <c r="D76" s="38">
        <v>0</v>
      </c>
      <c r="E76" s="39">
        <v>0</v>
      </c>
    </row>
    <row r="77" spans="1:5" ht="162">
      <c r="A77" s="20" t="s">
        <v>121</v>
      </c>
      <c r="B77" s="21" t="s">
        <v>122</v>
      </c>
      <c r="C77" s="33">
        <f>SUM(C78:C79)</f>
        <v>1069143.3999999999</v>
      </c>
      <c r="D77" s="34" t="s">
        <v>123</v>
      </c>
      <c r="E77" s="35" t="s">
        <v>123</v>
      </c>
    </row>
    <row r="78" spans="1:5" ht="144">
      <c r="A78" s="24" t="s">
        <v>124</v>
      </c>
      <c r="B78" s="25" t="s">
        <v>343</v>
      </c>
      <c r="C78" s="26">
        <v>6873.7</v>
      </c>
      <c r="D78" s="38">
        <v>0</v>
      </c>
      <c r="E78" s="39">
        <v>0</v>
      </c>
    </row>
    <row r="79" spans="1:5" ht="144">
      <c r="A79" s="24" t="s">
        <v>125</v>
      </c>
      <c r="B79" s="25" t="s">
        <v>343</v>
      </c>
      <c r="C79" s="26">
        <v>1062269.7</v>
      </c>
      <c r="D79" s="38" t="s">
        <v>123</v>
      </c>
      <c r="E79" s="39" t="s">
        <v>123</v>
      </c>
    </row>
    <row r="80" spans="1:5" ht="34.799999999999997">
      <c r="A80" s="16" t="s">
        <v>126</v>
      </c>
      <c r="B80" s="29" t="s">
        <v>127</v>
      </c>
      <c r="C80" s="30">
        <f>SUM(C81)</f>
        <v>176000</v>
      </c>
      <c r="D80" s="30">
        <f t="shared" ref="D80:E80" si="14">SUM(D81)</f>
        <v>184800</v>
      </c>
      <c r="E80" s="31">
        <f t="shared" si="14"/>
        <v>194000</v>
      </c>
    </row>
    <row r="81" spans="1:5" ht="36">
      <c r="A81" s="20" t="s">
        <v>128</v>
      </c>
      <c r="B81" s="32" t="s">
        <v>129</v>
      </c>
      <c r="C81" s="33">
        <v>176000</v>
      </c>
      <c r="D81" s="22">
        <v>184800</v>
      </c>
      <c r="E81" s="23">
        <v>194000</v>
      </c>
    </row>
    <row r="82" spans="1:5" ht="54">
      <c r="A82" s="20" t="s">
        <v>130</v>
      </c>
      <c r="B82" s="21" t="s">
        <v>131</v>
      </c>
      <c r="C82" s="33">
        <f>SUM(C83)</f>
        <v>115700</v>
      </c>
      <c r="D82" s="52">
        <f>SUM(D83)</f>
        <v>121500</v>
      </c>
      <c r="E82" s="53">
        <f>SUM(E83)</f>
        <v>127600</v>
      </c>
    </row>
    <row r="83" spans="1:5" ht="54">
      <c r="A83" s="24" t="s">
        <v>132</v>
      </c>
      <c r="B83" s="25" t="s">
        <v>131</v>
      </c>
      <c r="C83" s="26">
        <v>115700</v>
      </c>
      <c r="D83" s="37">
        <v>121500</v>
      </c>
      <c r="E83" s="27">
        <v>127600</v>
      </c>
    </row>
    <row r="84" spans="1:5" ht="36">
      <c r="A84" s="20" t="s">
        <v>133</v>
      </c>
      <c r="B84" s="21" t="s">
        <v>134</v>
      </c>
      <c r="C84" s="33">
        <f>SUM(C85)</f>
        <v>4400</v>
      </c>
      <c r="D84" s="52">
        <f>SUM(D85)</f>
        <v>4600</v>
      </c>
      <c r="E84" s="53">
        <f>SUM(E85)</f>
        <v>4800</v>
      </c>
    </row>
    <row r="85" spans="1:5" ht="36">
      <c r="A85" s="24" t="s">
        <v>135</v>
      </c>
      <c r="B85" s="25" t="s">
        <v>134</v>
      </c>
      <c r="C85" s="26">
        <v>4400</v>
      </c>
      <c r="D85" s="37">
        <v>4600</v>
      </c>
      <c r="E85" s="27">
        <v>4800</v>
      </c>
    </row>
    <row r="86" spans="1:5" ht="36">
      <c r="A86" s="20" t="s">
        <v>136</v>
      </c>
      <c r="B86" s="21" t="s">
        <v>137</v>
      </c>
      <c r="C86" s="33">
        <f>SUM(C87)</f>
        <v>55900</v>
      </c>
      <c r="D86" s="52">
        <f>SUM(D87)</f>
        <v>58700</v>
      </c>
      <c r="E86" s="53">
        <f>SUM(E87)</f>
        <v>61600</v>
      </c>
    </row>
    <row r="87" spans="1:5" ht="36">
      <c r="A87" s="24" t="s">
        <v>138</v>
      </c>
      <c r="B87" s="25" t="s">
        <v>139</v>
      </c>
      <c r="C87" s="26">
        <v>55900</v>
      </c>
      <c r="D87" s="37">
        <v>58700</v>
      </c>
      <c r="E87" s="27">
        <v>61600</v>
      </c>
    </row>
    <row r="88" spans="1:5" ht="52.2">
      <c r="A88" s="16" t="s">
        <v>140</v>
      </c>
      <c r="B88" s="29" t="s">
        <v>141</v>
      </c>
      <c r="C88" s="30">
        <f>C89+C94</f>
        <v>3911505</v>
      </c>
      <c r="D88" s="30">
        <f t="shared" ref="D88:E88" si="15">D89+D94</f>
        <v>3658397</v>
      </c>
      <c r="E88" s="31">
        <f t="shared" si="15"/>
        <v>3598902</v>
      </c>
    </row>
    <row r="89" spans="1:5" ht="36">
      <c r="A89" s="20" t="s">
        <v>142</v>
      </c>
      <c r="B89" s="32" t="s">
        <v>143</v>
      </c>
      <c r="C89" s="33">
        <f>SUM(C90)</f>
        <v>3488396</v>
      </c>
      <c r="D89" s="33">
        <f t="shared" ref="D89:E90" si="16">SUM(D90)</f>
        <v>3658397</v>
      </c>
      <c r="E89" s="36">
        <f t="shared" si="16"/>
        <v>3598902</v>
      </c>
    </row>
    <row r="90" spans="1:5" ht="36">
      <c r="A90" s="40" t="s">
        <v>144</v>
      </c>
      <c r="B90" s="51" t="s">
        <v>145</v>
      </c>
      <c r="C90" s="33">
        <f>SUM(C91)</f>
        <v>3488396</v>
      </c>
      <c r="D90" s="33">
        <f t="shared" si="16"/>
        <v>3658397</v>
      </c>
      <c r="E90" s="36">
        <f t="shared" si="16"/>
        <v>3598902</v>
      </c>
    </row>
    <row r="91" spans="1:5" ht="54">
      <c r="A91" s="40" t="s">
        <v>146</v>
      </c>
      <c r="B91" s="51" t="s">
        <v>147</v>
      </c>
      <c r="C91" s="33">
        <f>C92+C93</f>
        <v>3488396</v>
      </c>
      <c r="D91" s="22">
        <v>3658397</v>
      </c>
      <c r="E91" s="23">
        <v>3598902</v>
      </c>
    </row>
    <row r="92" spans="1:5" ht="126">
      <c r="A92" s="24" t="s">
        <v>148</v>
      </c>
      <c r="B92" s="25" t="s">
        <v>149</v>
      </c>
      <c r="C92" s="26">
        <f>3496955-143559</f>
        <v>3353396</v>
      </c>
      <c r="D92" s="38" t="s">
        <v>150</v>
      </c>
      <c r="E92" s="39" t="s">
        <v>151</v>
      </c>
    </row>
    <row r="93" spans="1:5" ht="108">
      <c r="A93" s="24" t="s">
        <v>152</v>
      </c>
      <c r="B93" s="25" t="s">
        <v>153</v>
      </c>
      <c r="C93" s="26">
        <v>135000</v>
      </c>
      <c r="D93" s="38" t="s">
        <v>154</v>
      </c>
      <c r="E93" s="39" t="s">
        <v>154</v>
      </c>
    </row>
    <row r="94" spans="1:5" ht="36">
      <c r="A94" s="54" t="s">
        <v>155</v>
      </c>
      <c r="B94" s="21" t="s">
        <v>156</v>
      </c>
      <c r="C94" s="33">
        <f>SUM(C95)</f>
        <v>423109</v>
      </c>
      <c r="D94" s="34">
        <v>0</v>
      </c>
      <c r="E94" s="35">
        <v>0</v>
      </c>
    </row>
    <row r="95" spans="1:5" ht="54">
      <c r="A95" s="40" t="s">
        <v>157</v>
      </c>
      <c r="B95" s="51" t="s">
        <v>158</v>
      </c>
      <c r="C95" s="42">
        <f>SUM(C96:C99)</f>
        <v>423109</v>
      </c>
      <c r="D95" s="49">
        <v>0</v>
      </c>
      <c r="E95" s="50">
        <v>0</v>
      </c>
    </row>
    <row r="96" spans="1:5" ht="72">
      <c r="A96" s="24" t="s">
        <v>159</v>
      </c>
      <c r="B96" s="25" t="s">
        <v>160</v>
      </c>
      <c r="C96" s="26">
        <v>132249.32</v>
      </c>
      <c r="D96" s="38">
        <v>0</v>
      </c>
      <c r="E96" s="39">
        <v>0</v>
      </c>
    </row>
    <row r="97" spans="1:5" ht="72">
      <c r="A97" s="24" t="s">
        <v>161</v>
      </c>
      <c r="B97" s="25" t="s">
        <v>160</v>
      </c>
      <c r="C97" s="26">
        <v>125956.31</v>
      </c>
      <c r="D97" s="38">
        <v>0</v>
      </c>
      <c r="E97" s="39">
        <v>0</v>
      </c>
    </row>
    <row r="98" spans="1:5" ht="72">
      <c r="A98" s="24" t="s">
        <v>162</v>
      </c>
      <c r="B98" s="25" t="s">
        <v>160</v>
      </c>
      <c r="C98" s="26">
        <v>144423.44</v>
      </c>
      <c r="D98" s="38">
        <v>0</v>
      </c>
      <c r="E98" s="39">
        <v>0</v>
      </c>
    </row>
    <row r="99" spans="1:5" ht="72">
      <c r="A99" s="24" t="s">
        <v>163</v>
      </c>
      <c r="B99" s="25" t="s">
        <v>160</v>
      </c>
      <c r="C99" s="26">
        <v>20479.93</v>
      </c>
      <c r="D99" s="38">
        <v>0</v>
      </c>
      <c r="E99" s="39">
        <v>0</v>
      </c>
    </row>
    <row r="100" spans="1:5" ht="52.2">
      <c r="A100" s="16" t="s">
        <v>164</v>
      </c>
      <c r="B100" s="29" t="s">
        <v>165</v>
      </c>
      <c r="C100" s="30">
        <f>C101+C107</f>
        <v>7332053.4199999999</v>
      </c>
      <c r="D100" s="30">
        <f t="shared" ref="D100:E100" si="17">D101+D107</f>
        <v>34800</v>
      </c>
      <c r="E100" s="31">
        <f t="shared" si="17"/>
        <v>0</v>
      </c>
    </row>
    <row r="101" spans="1:5" ht="162">
      <c r="A101" s="20" t="s">
        <v>167</v>
      </c>
      <c r="B101" s="32" t="s">
        <v>168</v>
      </c>
      <c r="C101" s="33">
        <f>C102+C105</f>
        <v>5155989.2</v>
      </c>
      <c r="D101" s="22">
        <v>34800</v>
      </c>
      <c r="E101" s="35">
        <v>0</v>
      </c>
    </row>
    <row r="102" spans="1:5" ht="180">
      <c r="A102" s="40" t="s">
        <v>169</v>
      </c>
      <c r="B102" s="51" t="s">
        <v>170</v>
      </c>
      <c r="C102" s="42">
        <f>C103</f>
        <v>3380527.3200000003</v>
      </c>
      <c r="D102" s="49" t="s">
        <v>166</v>
      </c>
      <c r="E102" s="50">
        <v>0</v>
      </c>
    </row>
    <row r="103" spans="1:5" ht="180">
      <c r="A103" s="24" t="s">
        <v>171</v>
      </c>
      <c r="B103" s="25" t="s">
        <v>172</v>
      </c>
      <c r="C103" s="26">
        <f>C104</f>
        <v>3380527.3200000003</v>
      </c>
      <c r="D103" s="38" t="s">
        <v>166</v>
      </c>
      <c r="E103" s="39">
        <v>0</v>
      </c>
    </row>
    <row r="104" spans="1:5" ht="180">
      <c r="A104" s="24" t="s">
        <v>173</v>
      </c>
      <c r="B104" s="25" t="s">
        <v>172</v>
      </c>
      <c r="C104" s="26">
        <f>3777765.91-397238.59</f>
        <v>3380527.3200000003</v>
      </c>
      <c r="D104" s="38" t="s">
        <v>166</v>
      </c>
      <c r="E104" s="39">
        <v>0</v>
      </c>
    </row>
    <row r="105" spans="1:5" ht="180">
      <c r="A105" s="24" t="s">
        <v>174</v>
      </c>
      <c r="B105" s="25" t="s">
        <v>175</v>
      </c>
      <c r="C105" s="26">
        <f>C106</f>
        <v>1775461.8800000001</v>
      </c>
      <c r="D105" s="38">
        <v>0</v>
      </c>
      <c r="E105" s="39">
        <v>0</v>
      </c>
    </row>
    <row r="106" spans="1:5" ht="180">
      <c r="A106" s="24" t="s">
        <v>176</v>
      </c>
      <c r="B106" s="25" t="s">
        <v>175</v>
      </c>
      <c r="C106" s="26">
        <f>798841.74+397238.59+579381.55</f>
        <v>1775461.8800000001</v>
      </c>
      <c r="D106" s="38">
        <v>0</v>
      </c>
      <c r="E106" s="39">
        <v>0</v>
      </c>
    </row>
    <row r="107" spans="1:5" ht="72">
      <c r="A107" s="20" t="s">
        <v>177</v>
      </c>
      <c r="B107" s="21" t="s">
        <v>178</v>
      </c>
      <c r="C107" s="30">
        <f>C108+C110</f>
        <v>2176064.2200000002</v>
      </c>
      <c r="D107" s="47">
        <v>0</v>
      </c>
      <c r="E107" s="48">
        <v>0</v>
      </c>
    </row>
    <row r="108" spans="1:5" ht="126">
      <c r="A108" s="40" t="s">
        <v>179</v>
      </c>
      <c r="B108" s="51" t="s">
        <v>180</v>
      </c>
      <c r="C108" s="26">
        <f>C109</f>
        <v>1956031.06</v>
      </c>
      <c r="D108" s="38">
        <v>0</v>
      </c>
      <c r="E108" s="39">
        <v>0</v>
      </c>
    </row>
    <row r="109" spans="1:5" ht="126">
      <c r="A109" s="24" t="s">
        <v>181</v>
      </c>
      <c r="B109" s="25" t="s">
        <v>182</v>
      </c>
      <c r="C109" s="26">
        <v>1956031.06</v>
      </c>
      <c r="D109" s="38">
        <v>0</v>
      </c>
      <c r="E109" s="39">
        <v>0</v>
      </c>
    </row>
    <row r="110" spans="1:5" ht="90">
      <c r="A110" s="40" t="s">
        <v>183</v>
      </c>
      <c r="B110" s="51" t="s">
        <v>184</v>
      </c>
      <c r="C110" s="26">
        <f>C111</f>
        <v>220033.16</v>
      </c>
      <c r="D110" s="38">
        <v>0</v>
      </c>
      <c r="E110" s="39">
        <v>0</v>
      </c>
    </row>
    <row r="111" spans="1:5" ht="90">
      <c r="A111" s="24" t="s">
        <v>185</v>
      </c>
      <c r="B111" s="25" t="s">
        <v>184</v>
      </c>
      <c r="C111" s="26">
        <v>220033.16</v>
      </c>
      <c r="D111" s="38">
        <v>0</v>
      </c>
      <c r="E111" s="39">
        <v>0</v>
      </c>
    </row>
    <row r="112" spans="1:5" ht="34.799999999999997">
      <c r="A112" s="16" t="s">
        <v>186</v>
      </c>
      <c r="B112" s="29" t="s">
        <v>187</v>
      </c>
      <c r="C112" s="30">
        <f>C113+C118+C123+C126+C131+C133+C136+C138</f>
        <v>581994.11999999988</v>
      </c>
      <c r="D112" s="30">
        <f t="shared" ref="D112:E112" si="18">D113+D118+D123+D126+D131+D133+D136+D138</f>
        <v>228000</v>
      </c>
      <c r="E112" s="31">
        <f t="shared" si="18"/>
        <v>238000</v>
      </c>
    </row>
    <row r="113" spans="1:5" ht="52.2">
      <c r="A113" s="16" t="s">
        <v>188</v>
      </c>
      <c r="B113" s="29" t="s">
        <v>189</v>
      </c>
      <c r="C113" s="30">
        <f>C114+C116</f>
        <v>55000</v>
      </c>
      <c r="D113" s="30">
        <f t="shared" ref="D113:E113" si="19">D114+D116</f>
        <v>55000</v>
      </c>
      <c r="E113" s="31">
        <f t="shared" si="19"/>
        <v>55000</v>
      </c>
    </row>
    <row r="114" spans="1:5" ht="144">
      <c r="A114" s="40" t="s">
        <v>190</v>
      </c>
      <c r="B114" s="51" t="s">
        <v>191</v>
      </c>
      <c r="C114" s="42">
        <f>SUM(C115)</f>
        <v>50000</v>
      </c>
      <c r="D114" s="42">
        <f t="shared" ref="D114:E114" si="20">SUM(D115)</f>
        <v>50000</v>
      </c>
      <c r="E114" s="43">
        <f t="shared" si="20"/>
        <v>50000</v>
      </c>
    </row>
    <row r="115" spans="1:5" ht="144">
      <c r="A115" s="24" t="s">
        <v>192</v>
      </c>
      <c r="B115" s="25" t="s">
        <v>191</v>
      </c>
      <c r="C115" s="26">
        <v>50000</v>
      </c>
      <c r="D115" s="37">
        <v>50000</v>
      </c>
      <c r="E115" s="27">
        <v>50000</v>
      </c>
    </row>
    <row r="116" spans="1:5" ht="108">
      <c r="A116" s="40" t="s">
        <v>193</v>
      </c>
      <c r="B116" s="51" t="s">
        <v>194</v>
      </c>
      <c r="C116" s="42">
        <f>SUM(C117)</f>
        <v>5000</v>
      </c>
      <c r="D116" s="42">
        <f t="shared" ref="D116:E116" si="21">SUM(D117)</f>
        <v>5000</v>
      </c>
      <c r="E116" s="43">
        <f t="shared" si="21"/>
        <v>5000</v>
      </c>
    </row>
    <row r="117" spans="1:5" ht="108">
      <c r="A117" s="24" t="s">
        <v>195</v>
      </c>
      <c r="B117" s="25" t="s">
        <v>194</v>
      </c>
      <c r="C117" s="26">
        <v>5000</v>
      </c>
      <c r="D117" s="37">
        <v>5000</v>
      </c>
      <c r="E117" s="27">
        <v>5000</v>
      </c>
    </row>
    <row r="118" spans="1:5" ht="121.8">
      <c r="A118" s="16" t="s">
        <v>196</v>
      </c>
      <c r="B118" s="17" t="s">
        <v>197</v>
      </c>
      <c r="C118" s="30">
        <f>C119+C121</f>
        <v>30000</v>
      </c>
      <c r="D118" s="30">
        <f t="shared" ref="D118:E118" si="22">D119+D121</f>
        <v>25000</v>
      </c>
      <c r="E118" s="31">
        <f t="shared" si="22"/>
        <v>31000</v>
      </c>
    </row>
    <row r="119" spans="1:5" ht="126">
      <c r="A119" s="20" t="s">
        <v>198</v>
      </c>
      <c r="B119" s="32" t="s">
        <v>199</v>
      </c>
      <c r="C119" s="33">
        <f>SUM(C120)</f>
        <v>10000</v>
      </c>
      <c r="D119" s="33">
        <f t="shared" ref="D119:E119" si="23">SUM(D120)</f>
        <v>5000</v>
      </c>
      <c r="E119" s="36">
        <f t="shared" si="23"/>
        <v>6000</v>
      </c>
    </row>
    <row r="120" spans="1:5" ht="108">
      <c r="A120" s="24" t="s">
        <v>200</v>
      </c>
      <c r="B120" s="44" t="s">
        <v>199</v>
      </c>
      <c r="C120" s="26">
        <v>10000</v>
      </c>
      <c r="D120" s="37">
        <v>5000</v>
      </c>
      <c r="E120" s="27">
        <v>6000</v>
      </c>
    </row>
    <row r="121" spans="1:5" ht="90">
      <c r="A121" s="20" t="s">
        <v>201</v>
      </c>
      <c r="B121" s="32" t="s">
        <v>202</v>
      </c>
      <c r="C121" s="33">
        <f>SUM(C122)</f>
        <v>20000</v>
      </c>
      <c r="D121" s="33">
        <f t="shared" ref="D121:E121" si="24">SUM(D122)</f>
        <v>20000</v>
      </c>
      <c r="E121" s="36">
        <f t="shared" si="24"/>
        <v>25000</v>
      </c>
    </row>
    <row r="122" spans="1:5" ht="90">
      <c r="A122" s="24" t="s">
        <v>203</v>
      </c>
      <c r="B122" s="44" t="s">
        <v>204</v>
      </c>
      <c r="C122" s="26">
        <v>20000</v>
      </c>
      <c r="D122" s="37">
        <v>20000</v>
      </c>
      <c r="E122" s="27">
        <v>25000</v>
      </c>
    </row>
    <row r="123" spans="1:5" ht="87">
      <c r="A123" s="16" t="s">
        <v>205</v>
      </c>
      <c r="B123" s="29" t="s">
        <v>206</v>
      </c>
      <c r="C123" s="30">
        <f>SUM(C124)</f>
        <v>77000</v>
      </c>
      <c r="D123" s="30">
        <f t="shared" ref="D123:E124" si="25">SUM(D124)</f>
        <v>80000</v>
      </c>
      <c r="E123" s="31">
        <f t="shared" si="25"/>
        <v>80000</v>
      </c>
    </row>
    <row r="124" spans="1:5" ht="108">
      <c r="A124" s="40" t="s">
        <v>207</v>
      </c>
      <c r="B124" s="41" t="s">
        <v>208</v>
      </c>
      <c r="C124" s="42">
        <f>SUM(C125)</f>
        <v>77000</v>
      </c>
      <c r="D124" s="42">
        <f t="shared" si="25"/>
        <v>80000</v>
      </c>
      <c r="E124" s="43">
        <f t="shared" si="25"/>
        <v>80000</v>
      </c>
    </row>
    <row r="125" spans="1:5" ht="108">
      <c r="A125" s="24" t="s">
        <v>209</v>
      </c>
      <c r="B125" s="44" t="s">
        <v>208</v>
      </c>
      <c r="C125" s="26">
        <v>77000</v>
      </c>
      <c r="D125" s="37">
        <v>80000</v>
      </c>
      <c r="E125" s="28">
        <v>80000</v>
      </c>
    </row>
    <row r="126" spans="1:5" ht="226.2">
      <c r="A126" s="16" t="s">
        <v>210</v>
      </c>
      <c r="B126" s="29" t="s">
        <v>211</v>
      </c>
      <c r="C126" s="30">
        <f>C127+C129</f>
        <v>21530</v>
      </c>
      <c r="D126" s="30">
        <f t="shared" ref="D126:E126" si="26">D128+D129</f>
        <v>15000</v>
      </c>
      <c r="E126" s="31">
        <f t="shared" si="26"/>
        <v>15000</v>
      </c>
    </row>
    <row r="127" spans="1:5" ht="72">
      <c r="A127" s="40" t="s">
        <v>213</v>
      </c>
      <c r="B127" s="41" t="s">
        <v>214</v>
      </c>
      <c r="C127" s="42">
        <f>C128</f>
        <v>6530</v>
      </c>
      <c r="D127" s="34">
        <v>0</v>
      </c>
      <c r="E127" s="48">
        <v>0</v>
      </c>
    </row>
    <row r="128" spans="1:5" ht="72">
      <c r="A128" s="24" t="s">
        <v>215</v>
      </c>
      <c r="B128" s="44" t="s">
        <v>214</v>
      </c>
      <c r="C128" s="42">
        <f>2000+4530</f>
        <v>6530</v>
      </c>
      <c r="D128" s="49">
        <v>0</v>
      </c>
      <c r="E128" s="39">
        <v>0</v>
      </c>
    </row>
    <row r="129" spans="1:5" ht="54">
      <c r="A129" s="40" t="s">
        <v>216</v>
      </c>
      <c r="B129" s="51" t="s">
        <v>217</v>
      </c>
      <c r="C129" s="42">
        <f>SUM(C130)</f>
        <v>15000</v>
      </c>
      <c r="D129" s="42">
        <f t="shared" ref="D129:E129" si="27">SUM(D130)</f>
        <v>15000</v>
      </c>
      <c r="E129" s="43">
        <f t="shared" si="27"/>
        <v>15000</v>
      </c>
    </row>
    <row r="130" spans="1:5" ht="36">
      <c r="A130" s="24" t="s">
        <v>218</v>
      </c>
      <c r="B130" s="25" t="s">
        <v>217</v>
      </c>
      <c r="C130" s="26">
        <v>15000</v>
      </c>
      <c r="D130" s="37">
        <v>15000</v>
      </c>
      <c r="E130" s="27">
        <v>15000</v>
      </c>
    </row>
    <row r="131" spans="1:5" ht="104.4">
      <c r="A131" s="16" t="s">
        <v>219</v>
      </c>
      <c r="B131" s="17" t="s">
        <v>220</v>
      </c>
      <c r="C131" s="30">
        <f>SUM(C132)</f>
        <v>2900</v>
      </c>
      <c r="D131" s="30">
        <f t="shared" ref="D131:E131" si="28">SUM(D132)</f>
        <v>0</v>
      </c>
      <c r="E131" s="31">
        <f t="shared" si="28"/>
        <v>0</v>
      </c>
    </row>
    <row r="132" spans="1:5" ht="108">
      <c r="A132" s="24" t="s">
        <v>219</v>
      </c>
      <c r="B132" s="25" t="s">
        <v>220</v>
      </c>
      <c r="C132" s="26">
        <v>2900</v>
      </c>
      <c r="D132" s="38">
        <v>0</v>
      </c>
      <c r="E132" s="39">
        <v>0</v>
      </c>
    </row>
    <row r="133" spans="1:5" ht="121.8">
      <c r="A133" s="16" t="s">
        <v>221</v>
      </c>
      <c r="B133" s="17" t="s">
        <v>222</v>
      </c>
      <c r="C133" s="30">
        <f>SUM(C134:C135)</f>
        <v>34161.96</v>
      </c>
      <c r="D133" s="30">
        <f t="shared" ref="D133:E133" si="29">D134+D135</f>
        <v>0</v>
      </c>
      <c r="E133" s="31">
        <f t="shared" si="29"/>
        <v>0</v>
      </c>
    </row>
    <row r="134" spans="1:5" ht="126">
      <c r="A134" s="24" t="s">
        <v>223</v>
      </c>
      <c r="B134" s="25" t="s">
        <v>224</v>
      </c>
      <c r="C134" s="26">
        <f>3000+3000</f>
        <v>6000</v>
      </c>
      <c r="D134" s="38">
        <v>0</v>
      </c>
      <c r="E134" s="39">
        <v>0</v>
      </c>
    </row>
    <row r="135" spans="1:5" ht="126">
      <c r="A135" s="24" t="s">
        <v>225</v>
      </c>
      <c r="B135" s="25" t="s">
        <v>224</v>
      </c>
      <c r="C135" s="26">
        <f>24867.45+3294.51</f>
        <v>28161.96</v>
      </c>
      <c r="D135" s="38">
        <v>0</v>
      </c>
      <c r="E135" s="39">
        <v>0</v>
      </c>
    </row>
    <row r="136" spans="1:5" ht="144">
      <c r="A136" s="16" t="s">
        <v>226</v>
      </c>
      <c r="B136" s="21" t="s">
        <v>227</v>
      </c>
      <c r="C136" s="30">
        <f>SUM(C137)</f>
        <v>70000</v>
      </c>
      <c r="D136" s="30">
        <f t="shared" ref="D136:E136" si="30">SUM(D137)</f>
        <v>18000</v>
      </c>
      <c r="E136" s="31">
        <f t="shared" si="30"/>
        <v>20000</v>
      </c>
    </row>
    <row r="137" spans="1:5" ht="126">
      <c r="A137" s="24" t="s">
        <v>228</v>
      </c>
      <c r="B137" s="51" t="s">
        <v>229</v>
      </c>
      <c r="C137" s="26">
        <v>70000</v>
      </c>
      <c r="D137" s="37">
        <v>18000</v>
      </c>
      <c r="E137" s="27">
        <v>20000</v>
      </c>
    </row>
    <row r="138" spans="1:5" ht="54">
      <c r="A138" s="20" t="s">
        <v>230</v>
      </c>
      <c r="B138" s="32" t="s">
        <v>231</v>
      </c>
      <c r="C138" s="33">
        <f>C140+C141+C142+C143+C144</f>
        <v>291402.15999999997</v>
      </c>
      <c r="D138" s="22">
        <v>35000</v>
      </c>
      <c r="E138" s="23">
        <v>37000</v>
      </c>
    </row>
    <row r="139" spans="1:5" ht="72">
      <c r="A139" s="40" t="s">
        <v>232</v>
      </c>
      <c r="B139" s="51" t="s">
        <v>233</v>
      </c>
      <c r="C139" s="42">
        <f>SUM(C140:C144)</f>
        <v>291402.15999999997</v>
      </c>
      <c r="D139" s="45">
        <f>SUM(D138)</f>
        <v>35000</v>
      </c>
      <c r="E139" s="46">
        <f>SUM(E138)</f>
        <v>37000</v>
      </c>
    </row>
    <row r="140" spans="1:5" ht="72">
      <c r="A140" s="24" t="s">
        <v>234</v>
      </c>
      <c r="B140" s="25" t="s">
        <v>233</v>
      </c>
      <c r="C140" s="26">
        <f>15000+1700</f>
        <v>16700</v>
      </c>
      <c r="D140" s="38" t="s">
        <v>212</v>
      </c>
      <c r="E140" s="39" t="s">
        <v>212</v>
      </c>
    </row>
    <row r="141" spans="1:5" ht="72">
      <c r="A141" s="24" t="s">
        <v>341</v>
      </c>
      <c r="B141" s="25" t="s">
        <v>233</v>
      </c>
      <c r="C141" s="26">
        <v>9000</v>
      </c>
      <c r="D141" s="38"/>
      <c r="E141" s="39"/>
    </row>
    <row r="142" spans="1:5" ht="162">
      <c r="A142" s="24" t="s">
        <v>235</v>
      </c>
      <c r="B142" s="25" t="s">
        <v>236</v>
      </c>
      <c r="C142" s="26">
        <f>10000+6773.32</f>
        <v>16773.32</v>
      </c>
      <c r="D142" s="38" t="s">
        <v>237</v>
      </c>
      <c r="E142" s="39" t="s">
        <v>237</v>
      </c>
    </row>
    <row r="143" spans="1:5" ht="72">
      <c r="A143" s="24" t="s">
        <v>238</v>
      </c>
      <c r="B143" s="25" t="s">
        <v>233</v>
      </c>
      <c r="C143" s="26">
        <v>2000</v>
      </c>
      <c r="D143" s="38"/>
      <c r="E143" s="39"/>
    </row>
    <row r="144" spans="1:5" ht="72">
      <c r="A144" s="24" t="s">
        <v>239</v>
      </c>
      <c r="B144" s="25" t="s">
        <v>233</v>
      </c>
      <c r="C144" s="26">
        <v>246928.84</v>
      </c>
      <c r="D144" s="38" t="s">
        <v>237</v>
      </c>
      <c r="E144" s="39" t="s">
        <v>240</v>
      </c>
    </row>
    <row r="145" spans="1:5">
      <c r="A145" s="16" t="s">
        <v>241</v>
      </c>
      <c r="B145" s="29" t="s">
        <v>242</v>
      </c>
      <c r="C145" s="30">
        <f>C146+C181+C184+C187</f>
        <v>303939794.97000003</v>
      </c>
      <c r="D145" s="47" t="s">
        <v>243</v>
      </c>
      <c r="E145" s="48" t="s">
        <v>244</v>
      </c>
    </row>
    <row r="146" spans="1:5" ht="52.2">
      <c r="A146" s="16" t="s">
        <v>245</v>
      </c>
      <c r="B146" s="29" t="s">
        <v>246</v>
      </c>
      <c r="C146" s="30">
        <f>C147+C153+C167+C178</f>
        <v>297712594.97000003</v>
      </c>
      <c r="D146" s="47" t="s">
        <v>247</v>
      </c>
      <c r="E146" s="48" t="s">
        <v>248</v>
      </c>
    </row>
    <row r="147" spans="1:5" ht="34.799999999999997">
      <c r="A147" s="16" t="s">
        <v>249</v>
      </c>
      <c r="B147" s="29" t="s">
        <v>250</v>
      </c>
      <c r="C147" s="30">
        <f>C148+C152</f>
        <v>89154770</v>
      </c>
      <c r="D147" s="30">
        <f t="shared" ref="D147:E147" si="31">D148+D152</f>
        <v>81396100</v>
      </c>
      <c r="E147" s="31">
        <f t="shared" si="31"/>
        <v>82359300</v>
      </c>
    </row>
    <row r="148" spans="1:5" ht="36">
      <c r="A148" s="20" t="s">
        <v>251</v>
      </c>
      <c r="B148" s="32" t="s">
        <v>252</v>
      </c>
      <c r="C148" s="33">
        <f>SUM(C149)</f>
        <v>84086400</v>
      </c>
      <c r="D148" s="33">
        <f t="shared" ref="D148:E148" si="32">SUM(D149)</f>
        <v>81396100</v>
      </c>
      <c r="E148" s="36">
        <f t="shared" si="32"/>
        <v>82359300</v>
      </c>
    </row>
    <row r="149" spans="1:5" ht="54">
      <c r="A149" s="40" t="s">
        <v>253</v>
      </c>
      <c r="B149" s="51" t="s">
        <v>254</v>
      </c>
      <c r="C149" s="42">
        <f>SUM(C150)</f>
        <v>84086400</v>
      </c>
      <c r="D149" s="42">
        <f t="shared" ref="D149:E149" si="33">SUM(D150)</f>
        <v>81396100</v>
      </c>
      <c r="E149" s="43">
        <f t="shared" si="33"/>
        <v>82359300</v>
      </c>
    </row>
    <row r="150" spans="1:5" ht="54">
      <c r="A150" s="24" t="s">
        <v>255</v>
      </c>
      <c r="B150" s="25" t="s">
        <v>254</v>
      </c>
      <c r="C150" s="26">
        <v>84086400</v>
      </c>
      <c r="D150" s="37">
        <v>81396100</v>
      </c>
      <c r="E150" s="27">
        <v>82359300</v>
      </c>
    </row>
    <row r="151" spans="1:5">
      <c r="A151" s="40"/>
      <c r="B151" s="51"/>
      <c r="C151" s="42"/>
      <c r="D151" s="49"/>
      <c r="E151" s="50"/>
    </row>
    <row r="152" spans="1:5" ht="72">
      <c r="A152" s="24" t="s">
        <v>256</v>
      </c>
      <c r="B152" s="44" t="s">
        <v>257</v>
      </c>
      <c r="C152" s="26">
        <v>5068370</v>
      </c>
      <c r="D152" s="38">
        <v>0</v>
      </c>
      <c r="E152" s="39">
        <v>0</v>
      </c>
    </row>
    <row r="153" spans="1:5" ht="52.2">
      <c r="A153" s="16" t="s">
        <v>258</v>
      </c>
      <c r="B153" s="17" t="s">
        <v>345</v>
      </c>
      <c r="C153" s="30">
        <v>96744053.420000002</v>
      </c>
      <c r="D153" s="55">
        <v>423545</v>
      </c>
      <c r="E153" s="56">
        <v>423545</v>
      </c>
    </row>
    <row r="154" spans="1:5" ht="90">
      <c r="A154" s="20" t="s">
        <v>259</v>
      </c>
      <c r="B154" s="21" t="s">
        <v>260</v>
      </c>
      <c r="C154" s="30" t="s">
        <v>261</v>
      </c>
      <c r="D154" s="38">
        <v>0</v>
      </c>
      <c r="E154" s="39">
        <v>0</v>
      </c>
    </row>
    <row r="155" spans="1:5" ht="108">
      <c r="A155" s="24" t="s">
        <v>262</v>
      </c>
      <c r="B155" s="25" t="s">
        <v>263</v>
      </c>
      <c r="C155" s="26" t="s">
        <v>261</v>
      </c>
      <c r="D155" s="38">
        <v>0</v>
      </c>
      <c r="E155" s="39">
        <v>0</v>
      </c>
    </row>
    <row r="156" spans="1:5" ht="90">
      <c r="A156" s="20" t="s">
        <v>264</v>
      </c>
      <c r="B156" s="21" t="s">
        <v>265</v>
      </c>
      <c r="C156" s="30" t="s">
        <v>266</v>
      </c>
      <c r="D156" s="47">
        <v>0</v>
      </c>
      <c r="E156" s="48">
        <v>0</v>
      </c>
    </row>
    <row r="157" spans="1:5" ht="72">
      <c r="A157" s="24" t="s">
        <v>267</v>
      </c>
      <c r="B157" s="25" t="s">
        <v>268</v>
      </c>
      <c r="C157" s="26" t="s">
        <v>269</v>
      </c>
      <c r="D157" s="38">
        <v>0</v>
      </c>
      <c r="E157" s="39">
        <v>0</v>
      </c>
    </row>
    <row r="158" spans="1:5" ht="72">
      <c r="A158" s="20" t="s">
        <v>270</v>
      </c>
      <c r="B158" s="21" t="s">
        <v>271</v>
      </c>
      <c r="C158" s="33" t="s">
        <v>272</v>
      </c>
      <c r="D158" s="34">
        <v>0</v>
      </c>
      <c r="E158" s="35">
        <v>0</v>
      </c>
    </row>
    <row r="159" spans="1:5" ht="54">
      <c r="A159" s="24" t="s">
        <v>273</v>
      </c>
      <c r="B159" s="25" t="s">
        <v>271</v>
      </c>
      <c r="C159" s="26" t="s">
        <v>272</v>
      </c>
      <c r="D159" s="38">
        <v>0</v>
      </c>
      <c r="E159" s="39">
        <v>0</v>
      </c>
    </row>
    <row r="160" spans="1:5" ht="54">
      <c r="A160" s="20" t="s">
        <v>274</v>
      </c>
      <c r="B160" s="21" t="s">
        <v>275</v>
      </c>
      <c r="C160" s="33" t="s">
        <v>276</v>
      </c>
      <c r="D160" s="34">
        <v>0</v>
      </c>
      <c r="E160" s="35">
        <v>0</v>
      </c>
    </row>
    <row r="161" spans="1:5" ht="72">
      <c r="A161" s="24" t="s">
        <v>277</v>
      </c>
      <c r="B161" s="25" t="s">
        <v>278</v>
      </c>
      <c r="C161" s="26" t="s">
        <v>276</v>
      </c>
      <c r="D161" s="38">
        <v>0</v>
      </c>
      <c r="E161" s="39">
        <v>0</v>
      </c>
    </row>
    <row r="162" spans="1:5">
      <c r="A162" s="20" t="s">
        <v>279</v>
      </c>
      <c r="B162" s="21" t="s">
        <v>280</v>
      </c>
      <c r="C162" s="33" t="s">
        <v>281</v>
      </c>
      <c r="D162" s="34" t="s">
        <v>282</v>
      </c>
      <c r="E162" s="35" t="s">
        <v>282</v>
      </c>
    </row>
    <row r="163" spans="1:5" ht="36">
      <c r="A163" s="40" t="s">
        <v>283</v>
      </c>
      <c r="B163" s="51" t="s">
        <v>284</v>
      </c>
      <c r="C163" s="42" t="s">
        <v>281</v>
      </c>
      <c r="D163" s="49" t="s">
        <v>282</v>
      </c>
      <c r="E163" s="50" t="s">
        <v>282</v>
      </c>
    </row>
    <row r="164" spans="1:5" ht="36">
      <c r="A164" s="24" t="s">
        <v>285</v>
      </c>
      <c r="B164" s="25" t="s">
        <v>284</v>
      </c>
      <c r="C164" s="26" t="s">
        <v>281</v>
      </c>
      <c r="D164" s="38" t="s">
        <v>282</v>
      </c>
      <c r="E164" s="39" t="s">
        <v>282</v>
      </c>
    </row>
    <row r="165" spans="1:5" ht="36">
      <c r="A165" s="20" t="s">
        <v>286</v>
      </c>
      <c r="B165" s="21" t="s">
        <v>287</v>
      </c>
      <c r="C165" s="33">
        <v>57545</v>
      </c>
      <c r="D165" s="33">
        <v>7745</v>
      </c>
      <c r="E165" s="36">
        <v>7745</v>
      </c>
    </row>
    <row r="166" spans="1:5" ht="54">
      <c r="A166" s="24" t="s">
        <v>288</v>
      </c>
      <c r="B166" s="25" t="s">
        <v>289</v>
      </c>
      <c r="C166" s="26">
        <v>57545</v>
      </c>
      <c r="D166" s="26">
        <v>7745</v>
      </c>
      <c r="E166" s="28">
        <v>7745</v>
      </c>
    </row>
    <row r="167" spans="1:5" ht="34.799999999999997">
      <c r="A167" s="16" t="s">
        <v>290</v>
      </c>
      <c r="B167" s="29" t="s">
        <v>291</v>
      </c>
      <c r="C167" s="30">
        <f>C168+C171+C173+C175</f>
        <v>87811977.150000006</v>
      </c>
      <c r="D167" s="47" t="s">
        <v>292</v>
      </c>
      <c r="E167" s="48" t="s">
        <v>293</v>
      </c>
    </row>
    <row r="168" spans="1:5" ht="72">
      <c r="A168" s="20" t="s">
        <v>294</v>
      </c>
      <c r="B168" s="32" t="s">
        <v>295</v>
      </c>
      <c r="C168" s="33">
        <f>C169</f>
        <v>2934866.15</v>
      </c>
      <c r="D168" s="34" t="s">
        <v>296</v>
      </c>
      <c r="E168" s="35" t="s">
        <v>296</v>
      </c>
    </row>
    <row r="169" spans="1:5" ht="72">
      <c r="A169" s="40" t="s">
        <v>297</v>
      </c>
      <c r="B169" s="51" t="s">
        <v>298</v>
      </c>
      <c r="C169" s="42">
        <f>C170</f>
        <v>2934866.15</v>
      </c>
      <c r="D169" s="49" t="s">
        <v>296</v>
      </c>
      <c r="E169" s="50" t="s">
        <v>296</v>
      </c>
    </row>
    <row r="170" spans="1:5" ht="72">
      <c r="A170" s="24" t="s">
        <v>299</v>
      </c>
      <c r="B170" s="25" t="s">
        <v>298</v>
      </c>
      <c r="C170" s="26">
        <v>2934866.15</v>
      </c>
      <c r="D170" s="38" t="s">
        <v>296</v>
      </c>
      <c r="E170" s="39" t="s">
        <v>296</v>
      </c>
    </row>
    <row r="171" spans="1:5" ht="139.19999999999999">
      <c r="A171" s="16" t="s">
        <v>300</v>
      </c>
      <c r="B171" s="17" t="s">
        <v>301</v>
      </c>
      <c r="C171" s="30">
        <f>C172</f>
        <v>0</v>
      </c>
      <c r="D171" s="47">
        <v>0</v>
      </c>
      <c r="E171" s="48" t="s">
        <v>302</v>
      </c>
    </row>
    <row r="172" spans="1:5" ht="108">
      <c r="A172" s="24" t="s">
        <v>303</v>
      </c>
      <c r="B172" s="25" t="s">
        <v>304</v>
      </c>
      <c r="C172" s="26">
        <v>0</v>
      </c>
      <c r="D172" s="38">
        <v>0</v>
      </c>
      <c r="E172" s="39" t="s">
        <v>302</v>
      </c>
    </row>
    <row r="173" spans="1:5" ht="121.8">
      <c r="A173" s="16" t="s">
        <v>305</v>
      </c>
      <c r="B173" s="29" t="s">
        <v>306</v>
      </c>
      <c r="C173" s="30">
        <f>C174</f>
        <v>71361</v>
      </c>
      <c r="D173" s="57">
        <v>4780</v>
      </c>
      <c r="E173" s="58">
        <v>7719</v>
      </c>
    </row>
    <row r="174" spans="1:5" ht="108">
      <c r="A174" s="24" t="s">
        <v>307</v>
      </c>
      <c r="B174" s="44" t="s">
        <v>308</v>
      </c>
      <c r="C174" s="26">
        <v>71361</v>
      </c>
      <c r="D174" s="59">
        <v>4780</v>
      </c>
      <c r="E174" s="60">
        <v>7719</v>
      </c>
    </row>
    <row r="175" spans="1:5">
      <c r="A175" s="16" t="s">
        <v>309</v>
      </c>
      <c r="B175" s="29" t="s">
        <v>310</v>
      </c>
      <c r="C175" s="30">
        <f>C176</f>
        <v>84805750</v>
      </c>
      <c r="D175" s="47">
        <v>0</v>
      </c>
      <c r="E175" s="48">
        <v>0</v>
      </c>
    </row>
    <row r="176" spans="1:5" ht="36">
      <c r="A176" s="20" t="s">
        <v>311</v>
      </c>
      <c r="B176" s="32" t="s">
        <v>312</v>
      </c>
      <c r="C176" s="33">
        <f>C177</f>
        <v>84805750</v>
      </c>
      <c r="D176" s="34">
        <v>0</v>
      </c>
      <c r="E176" s="35">
        <v>0</v>
      </c>
    </row>
    <row r="177" spans="1:5" ht="36">
      <c r="A177" s="24" t="s">
        <v>313</v>
      </c>
      <c r="B177" s="44" t="s">
        <v>312</v>
      </c>
      <c r="C177" s="26">
        <v>84805750</v>
      </c>
      <c r="D177" s="38">
        <v>0</v>
      </c>
      <c r="E177" s="39">
        <v>0</v>
      </c>
    </row>
    <row r="178" spans="1:5">
      <c r="A178" s="16" t="s">
        <v>314</v>
      </c>
      <c r="B178" s="29" t="s">
        <v>315</v>
      </c>
      <c r="C178" s="30">
        <f>SUM(C179)</f>
        <v>24001794.399999999</v>
      </c>
      <c r="D178" s="30">
        <f t="shared" ref="D178:E178" si="34">SUM(D179)</f>
        <v>19061592.489999998</v>
      </c>
      <c r="E178" s="31">
        <f t="shared" si="34"/>
        <v>19843294.32</v>
      </c>
    </row>
    <row r="179" spans="1:5" ht="126">
      <c r="A179" s="40" t="s">
        <v>316</v>
      </c>
      <c r="B179" s="41" t="s">
        <v>317</v>
      </c>
      <c r="C179" s="42">
        <f>SUM(C180)</f>
        <v>24001794.399999999</v>
      </c>
      <c r="D179" s="42">
        <f t="shared" ref="D179:E179" si="35">SUM(D180)</f>
        <v>19061592.489999998</v>
      </c>
      <c r="E179" s="43">
        <f t="shared" si="35"/>
        <v>19843294.32</v>
      </c>
    </row>
    <row r="180" spans="1:5" ht="126">
      <c r="A180" s="24" t="s">
        <v>318</v>
      </c>
      <c r="B180" s="44" t="s">
        <v>319</v>
      </c>
      <c r="C180" s="26">
        <v>24001794.399999999</v>
      </c>
      <c r="D180" s="38">
        <v>19061592.489999998</v>
      </c>
      <c r="E180" s="39">
        <v>19843294.32</v>
      </c>
    </row>
    <row r="181" spans="1:5" ht="87">
      <c r="A181" s="61" t="s">
        <v>320</v>
      </c>
      <c r="B181" s="62" t="s">
        <v>321</v>
      </c>
      <c r="C181" s="30">
        <f>SUM(C182)</f>
        <v>4997200</v>
      </c>
      <c r="D181" s="47">
        <v>0</v>
      </c>
      <c r="E181" s="48">
        <v>0</v>
      </c>
    </row>
    <row r="182" spans="1:5" ht="72">
      <c r="A182" s="63" t="s">
        <v>322</v>
      </c>
      <c r="B182" s="51" t="s">
        <v>323</v>
      </c>
      <c r="C182" s="42">
        <f>SUM(C183)</f>
        <v>4997200</v>
      </c>
      <c r="D182" s="49">
        <v>0</v>
      </c>
      <c r="E182" s="50">
        <v>0</v>
      </c>
    </row>
    <row r="183" spans="1:5" ht="72">
      <c r="A183" s="64" t="s">
        <v>352</v>
      </c>
      <c r="B183" s="25" t="s">
        <v>324</v>
      </c>
      <c r="C183" s="26">
        <v>4997200</v>
      </c>
      <c r="D183" s="38">
        <v>0</v>
      </c>
      <c r="E183" s="39">
        <v>0</v>
      </c>
    </row>
    <row r="184" spans="1:5" ht="34.799999999999997">
      <c r="A184" s="16" t="s">
        <v>325</v>
      </c>
      <c r="B184" s="29" t="s">
        <v>326</v>
      </c>
      <c r="C184" s="30">
        <f>SUM(C185)</f>
        <v>900000</v>
      </c>
      <c r="D184" s="30">
        <f t="shared" ref="D184:E185" si="36">SUM(D185)</f>
        <v>0</v>
      </c>
      <c r="E184" s="31">
        <f t="shared" si="36"/>
        <v>0</v>
      </c>
    </row>
    <row r="185" spans="1:5" ht="54">
      <c r="A185" s="24" t="s">
        <v>327</v>
      </c>
      <c r="B185" s="44" t="s">
        <v>328</v>
      </c>
      <c r="C185" s="26">
        <f>SUM(C186)</f>
        <v>900000</v>
      </c>
      <c r="D185" s="26">
        <f t="shared" si="36"/>
        <v>0</v>
      </c>
      <c r="E185" s="28">
        <f t="shared" si="36"/>
        <v>0</v>
      </c>
    </row>
    <row r="186" spans="1:5" ht="90">
      <c r="A186" s="24" t="s">
        <v>329</v>
      </c>
      <c r="B186" s="44" t="s">
        <v>330</v>
      </c>
      <c r="C186" s="26">
        <v>900000</v>
      </c>
      <c r="D186" s="38">
        <v>0</v>
      </c>
      <c r="E186" s="39">
        <v>0</v>
      </c>
    </row>
    <row r="187" spans="1:5">
      <c r="A187" s="16" t="s">
        <v>331</v>
      </c>
      <c r="B187" s="17" t="s">
        <v>332</v>
      </c>
      <c r="C187" s="30">
        <f>SUM(C188)</f>
        <v>330000</v>
      </c>
      <c r="D187" s="30">
        <f t="shared" ref="D187:E187" si="37">SUM(D188)</f>
        <v>330000</v>
      </c>
      <c r="E187" s="31">
        <f t="shared" si="37"/>
        <v>330000</v>
      </c>
    </row>
    <row r="188" spans="1:5" ht="36">
      <c r="A188" s="20" t="s">
        <v>333</v>
      </c>
      <c r="B188" s="21" t="s">
        <v>334</v>
      </c>
      <c r="C188" s="33">
        <f>SUM(C189)</f>
        <v>330000</v>
      </c>
      <c r="D188" s="33">
        <f t="shared" ref="D188:E188" si="38">SUM(D189)</f>
        <v>330000</v>
      </c>
      <c r="E188" s="36">
        <f t="shared" si="38"/>
        <v>330000</v>
      </c>
    </row>
    <row r="189" spans="1:5" ht="90">
      <c r="A189" s="40" t="s">
        <v>335</v>
      </c>
      <c r="B189" s="51" t="s">
        <v>336</v>
      </c>
      <c r="C189" s="42">
        <f>SUM(C190)</f>
        <v>330000</v>
      </c>
      <c r="D189" s="45">
        <f>SUM(D190)</f>
        <v>330000</v>
      </c>
      <c r="E189" s="46">
        <f>SUM(E190)</f>
        <v>330000</v>
      </c>
    </row>
    <row r="190" spans="1:5" ht="90.6" thickBot="1">
      <c r="A190" s="65" t="s">
        <v>337</v>
      </c>
      <c r="B190" s="66" t="s">
        <v>336</v>
      </c>
      <c r="C190" s="67">
        <v>330000</v>
      </c>
      <c r="D190" s="68">
        <v>330000</v>
      </c>
      <c r="E190" s="69">
        <v>330000</v>
      </c>
    </row>
    <row r="191" spans="1:5" ht="18.600000000000001" thickBot="1">
      <c r="A191" s="6"/>
      <c r="B191" s="8" t="s">
        <v>338</v>
      </c>
      <c r="C191" s="9">
        <f>C18+C145</f>
        <v>368162397.84000003</v>
      </c>
      <c r="D191" s="7" t="s">
        <v>339</v>
      </c>
      <c r="E191" s="10" t="s">
        <v>340</v>
      </c>
    </row>
  </sheetData>
  <mergeCells count="16">
    <mergeCell ref="A1:E1"/>
    <mergeCell ref="A3:E3"/>
    <mergeCell ref="A4:E4"/>
    <mergeCell ref="A16:A17"/>
    <mergeCell ref="B16:B17"/>
    <mergeCell ref="C16:E16"/>
    <mergeCell ref="A13:E13"/>
    <mergeCell ref="A14:E14"/>
    <mergeCell ref="A11:E11"/>
    <mergeCell ref="A2:E2"/>
    <mergeCell ref="A8:E8"/>
    <mergeCell ref="A9:E9"/>
    <mergeCell ref="A10:E10"/>
    <mergeCell ref="A5:E5"/>
    <mergeCell ref="A6:E6"/>
    <mergeCell ref="A7:E7"/>
  </mergeCells>
  <pageMargins left="0.70866141732283472" right="0.15748031496062992" top="0.38" bottom="0.32" header="0.31496062992125984" footer="0.31496062992125984"/>
  <pageSetup paperSize="9" scale="61" orientation="portrait" r:id="rId1"/>
  <rowBreaks count="1" manualBreakCount="1"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Лист1!OLE_LINK1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DolbenevaNA</dc:creator>
  <cp:lastModifiedBy>DolbenevaNA</cp:lastModifiedBy>
  <cp:lastPrinted>2018-11-29T05:30:36Z</cp:lastPrinted>
  <dcterms:created xsi:type="dcterms:W3CDTF">2018-09-25T05:47:22Z</dcterms:created>
  <dcterms:modified xsi:type="dcterms:W3CDTF">2018-12-03T07:53:14Z</dcterms:modified>
</cp:coreProperties>
</file>