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0370" windowHeight="123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E34"/>
  <c r="E31"/>
  <c r="E28"/>
  <c r="D37"/>
  <c r="D34"/>
  <c r="D31"/>
  <c r="D28"/>
  <c r="C37"/>
  <c r="C34"/>
  <c r="C31"/>
  <c r="C28"/>
  <c r="C143" l="1"/>
  <c r="C142" s="1"/>
  <c r="C39"/>
  <c r="D40"/>
  <c r="D39" s="1"/>
  <c r="E40"/>
  <c r="E39" s="1"/>
  <c r="C40"/>
  <c r="D142"/>
  <c r="E142"/>
  <c r="D121"/>
  <c r="E121"/>
  <c r="C121"/>
  <c r="D125"/>
  <c r="E125"/>
  <c r="C125"/>
  <c r="C91" l="1"/>
  <c r="D91"/>
  <c r="E91"/>
  <c r="D77"/>
  <c r="E77"/>
  <c r="C77"/>
  <c r="E123" l="1"/>
  <c r="D123"/>
  <c r="C123"/>
  <c r="E57" l="1"/>
  <c r="D57"/>
  <c r="E128"/>
  <c r="D128"/>
  <c r="C128"/>
  <c r="E103"/>
  <c r="D103"/>
  <c r="C103"/>
  <c r="E105"/>
  <c r="D105"/>
  <c r="C105"/>
  <c r="E101"/>
  <c r="D101"/>
  <c r="C101"/>
  <c r="E99"/>
  <c r="D99"/>
  <c r="C99"/>
  <c r="E97"/>
  <c r="D97"/>
  <c r="C97"/>
  <c r="E95"/>
  <c r="D95"/>
  <c r="C95"/>
  <c r="E94" l="1"/>
  <c r="C94"/>
  <c r="D94"/>
  <c r="E107"/>
  <c r="D107"/>
  <c r="C107"/>
  <c r="E83"/>
  <c r="D83"/>
  <c r="E139"/>
  <c r="E138" s="1"/>
  <c r="D139"/>
  <c r="D138" s="1"/>
  <c r="C139"/>
  <c r="C138" s="1"/>
  <c r="C36"/>
  <c r="C35" s="1"/>
  <c r="C33"/>
  <c r="C32" s="1"/>
  <c r="C30"/>
  <c r="C29" s="1"/>
  <c r="C27"/>
  <c r="C26" s="1"/>
  <c r="E67"/>
  <c r="E66" s="1"/>
  <c r="D67"/>
  <c r="D66" s="1"/>
  <c r="C67"/>
  <c r="C66" s="1"/>
  <c r="C64"/>
  <c r="D64"/>
  <c r="E64"/>
  <c r="E47"/>
  <c r="E46" s="1"/>
  <c r="D47"/>
  <c r="D46" s="1"/>
  <c r="C47"/>
  <c r="C46" s="1"/>
  <c r="C148"/>
  <c r="C147" s="1"/>
  <c r="C146" s="1"/>
  <c r="C144"/>
  <c r="C141" s="1"/>
  <c r="C136"/>
  <c r="C134"/>
  <c r="C132"/>
  <c r="C131" s="1"/>
  <c r="C127"/>
  <c r="C120" s="1"/>
  <c r="C118"/>
  <c r="C117" s="1"/>
  <c r="C115"/>
  <c r="C114" s="1"/>
  <c r="C109"/>
  <c r="C90"/>
  <c r="C89" s="1"/>
  <c r="C88" s="1"/>
  <c r="C83"/>
  <c r="C82" s="1"/>
  <c r="C81" s="1"/>
  <c r="C80" s="1"/>
  <c r="C75"/>
  <c r="C72"/>
  <c r="C70"/>
  <c r="C69" s="1"/>
  <c r="C62"/>
  <c r="C57"/>
  <c r="C56" s="1"/>
  <c r="C55" s="1"/>
  <c r="C53"/>
  <c r="C52" s="1"/>
  <c r="C51" s="1"/>
  <c r="C49"/>
  <c r="C44"/>
  <c r="C22"/>
  <c r="C20"/>
  <c r="C18"/>
  <c r="C16"/>
  <c r="C43" l="1"/>
  <c r="C38" s="1"/>
  <c r="C93"/>
  <c r="C25"/>
  <c r="C24" s="1"/>
  <c r="C74"/>
  <c r="C130"/>
  <c r="C113"/>
  <c r="C61"/>
  <c r="C60" s="1"/>
  <c r="C59" s="1"/>
  <c r="C15"/>
  <c r="C14" s="1"/>
  <c r="C112" l="1"/>
  <c r="C111" s="1"/>
  <c r="D36" l="1"/>
  <c r="E36"/>
  <c r="E33"/>
  <c r="D33"/>
  <c r="E30"/>
  <c r="D30"/>
  <c r="D27"/>
  <c r="E27"/>
  <c r="E148" l="1"/>
  <c r="E147" s="1"/>
  <c r="E146" s="1"/>
  <c r="D148"/>
  <c r="D147" s="1"/>
  <c r="D146" s="1"/>
  <c r="E144"/>
  <c r="E141" s="1"/>
  <c r="D144"/>
  <c r="D141" s="1"/>
  <c r="E136"/>
  <c r="D136"/>
  <c r="E134"/>
  <c r="D134"/>
  <c r="E132"/>
  <c r="E131" s="1"/>
  <c r="D132"/>
  <c r="D131" s="1"/>
  <c r="E127"/>
  <c r="E120" s="1"/>
  <c r="D127"/>
  <c r="D120" s="1"/>
  <c r="E117"/>
  <c r="D117"/>
  <c r="E115"/>
  <c r="E114" s="1"/>
  <c r="D115"/>
  <c r="D114" s="1"/>
  <c r="E109"/>
  <c r="E93" s="1"/>
  <c r="D109"/>
  <c r="D93" s="1"/>
  <c r="E90"/>
  <c r="E89" s="1"/>
  <c r="E88" s="1"/>
  <c r="D90"/>
  <c r="D89" s="1"/>
  <c r="D88" s="1"/>
  <c r="E82"/>
  <c r="E81" s="1"/>
  <c r="E80" s="1"/>
  <c r="D82"/>
  <c r="D81" s="1"/>
  <c r="D80" s="1"/>
  <c r="E75"/>
  <c r="D75"/>
  <c r="E72"/>
  <c r="D72"/>
  <c r="E70"/>
  <c r="E69" s="1"/>
  <c r="D70"/>
  <c r="D69" s="1"/>
  <c r="E62"/>
  <c r="D62"/>
  <c r="E56"/>
  <c r="E55" s="1"/>
  <c r="D56"/>
  <c r="D55" s="1"/>
  <c r="E53"/>
  <c r="E52" s="1"/>
  <c r="E51" s="1"/>
  <c r="D53"/>
  <c r="D52" s="1"/>
  <c r="D51" s="1"/>
  <c r="E49"/>
  <c r="D49"/>
  <c r="E44"/>
  <c r="E43" s="1"/>
  <c r="E38" s="1"/>
  <c r="D44"/>
  <c r="D43" s="1"/>
  <c r="D38" s="1"/>
  <c r="E35"/>
  <c r="D35"/>
  <c r="E32"/>
  <c r="D32"/>
  <c r="E29"/>
  <c r="D29"/>
  <c r="E26"/>
  <c r="D26"/>
  <c r="E22"/>
  <c r="D22"/>
  <c r="E20"/>
  <c r="D20"/>
  <c r="E16"/>
  <c r="D16"/>
  <c r="E18"/>
  <c r="D18"/>
  <c r="E130" l="1"/>
  <c r="D130"/>
  <c r="E74"/>
  <c r="D74"/>
  <c r="D15"/>
  <c r="D14" s="1"/>
  <c r="E61"/>
  <c r="E60" s="1"/>
  <c r="E59" s="1"/>
  <c r="E15"/>
  <c r="E14" s="1"/>
  <c r="D25"/>
  <c r="D24" s="1"/>
  <c r="E25"/>
  <c r="E24" s="1"/>
  <c r="E113"/>
  <c r="D113"/>
  <c r="D61"/>
  <c r="D60" s="1"/>
  <c r="D59" s="1"/>
  <c r="E13" l="1"/>
  <c r="D112"/>
  <c r="D111" s="1"/>
  <c r="D13"/>
  <c r="E112"/>
  <c r="E111" s="1"/>
  <c r="D150" l="1"/>
  <c r="E150"/>
  <c r="C13"/>
  <c r="C150" s="1"/>
</calcChain>
</file>

<file path=xl/sharedStrings.xml><?xml version="1.0" encoding="utf-8"?>
<sst xmlns="http://schemas.openxmlformats.org/spreadsheetml/2006/main" count="286" uniqueCount="260">
  <si>
    <t xml:space="preserve">Доходы  бюджета Комсомольского муниципального района по кодам классификации доходов бюджетов </t>
  </si>
  <si>
    <t xml:space="preserve">      </t>
  </si>
  <si>
    <t>Код классификации доходов  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</si>
  <si>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</si>
  <si>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</si>
  <si>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</si>
  <si>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</si>
  <si>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 на прибыль, доходы</t>
  </si>
  <si>
    <t>000 1 01 02000 01 0000 110</t>
  </si>
  <si>
    <t>Налог на доходы физических лиц</t>
  </si>
  <si>
    <t>000 1 01 02010 01 0000 110</t>
  </si>
  <si>
    <r>
      <t>Налог на доходы физических лиц с доходов, источником которых 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vertAlign val="superscript"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и  228 Налогового кодекса Российской Федерации</t>
    </r>
    <r>
      <rPr>
        <vertAlign val="superscript"/>
        <sz val="12"/>
        <color rgb="FF000000"/>
        <rFont val="Times New Roman"/>
        <family val="1"/>
        <charset val="204"/>
      </rPr>
      <t xml:space="preserve"> </t>
    </r>
  </si>
  <si>
    <t>182 1 01 02010 01 0000 110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</si>
  <si>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</si>
  <si>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</si>
  <si>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</si>
  <si>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</si>
  <si>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 Налогового кодекса Российской Федерации</t>
  </si>
  <si>
    <t>182 1 01 02030 01 0000 110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</si>
  <si>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</si>
  <si>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</si>
  <si>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182 1 01 02040 01 0000 110</t>
  </si>
  <si>
    <t xml:space="preserve">000 1 03 00000 00 0000 000 </t>
  </si>
  <si>
    <t>Налоги на товары (работы, услуги), реализуемые на территории Российской Федерации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</si>
  <si>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</si>
  <si>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</si>
  <si>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000 1 03 02230 01 0000 110</t>
  </si>
  <si>
    <t>Доходы от уплаты акцизов на дизельное топливо,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</si>
  <si>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</si>
  <si>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000 1 03 02240 01 0000 110</t>
  </si>
  <si>
    <t>Доходы от уплаты акцизов на моторные масла для дизельных и (или) карбюраторных ( инжекторных) двигателей, 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</si>
  <si>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</si>
  <si>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000 1 03 02250 01 0000 110</t>
  </si>
  <si>
    <t>Доходы от уплаты акцизов на автомобильный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</si>
  <si>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</si>
  <si>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000 1 03 02260 01 0000 110</t>
  </si>
  <si>
    <t>Доходы от уплаты акцизов на прямогонный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</si>
  <si>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</si>
  <si>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</si>
  <si>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</si>
  <si>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</si>
  <si>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</si>
  <si>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000 1 05 02010 02 0000 110</t>
  </si>
  <si>
    <t>182 1 05 02010 02 0000 110</t>
  </si>
  <si>
    <t>000  1 05 03000 01 0000 110</t>
  </si>
  <si>
    <t>Единый сельскохозяйственный налог</t>
  </si>
  <si>
    <t>000 1 05 03010 01 0000 110</t>
  </si>
  <si>
    <t>182 1 05 03010 01 0000 110</t>
  </si>
  <si>
    <t>000 1 05 04000 02 0000 110</t>
  </si>
  <si>
    <t>Налог, взимаемый в связи с применением патентной системы налогообложения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</si>
  <si>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</si>
  <si>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</si>
  <si>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000 1 07 00000 00 0000 110</t>
  </si>
  <si>
    <t xml:space="preserve">Налоги, сборы и регулярные платежи за пользование природными ресурсами </t>
  </si>
  <si>
    <t>000 1 07 01000 01 0000 110</t>
  </si>
  <si>
    <t>Налог на добычу  полезных ископаемых</t>
  </si>
  <si>
    <t>000 1 07 01020 01 0000 110</t>
  </si>
  <si>
    <t>Налог на добычу общераспространенных полезных ископаемых</t>
  </si>
  <si>
    <t>182 1 07 01020 01 0000 110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</si>
  <si>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</si>
  <si>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</si>
  <si>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</si>
  <si>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</si>
  <si>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</si>
  <si>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</si>
  <si>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</si>
  <si>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</si>
  <si>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 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</si>
  <si>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</si>
  <si>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</si>
  <si>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</si>
  <si>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</si>
  <si>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050 1 11 05013 05 0000 120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</si>
  <si>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</si>
  <si>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</si>
  <si>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050 1 11 05013 13 0000 120</t>
  </si>
  <si>
    <t>000 1 11 05020 00 0000 120</t>
  </si>
  <si>
    <t>Доходы, получаемые в виде арендной платы за  земли после разграничения государственной собственности на землю , а также средства от продажи права на заключение договоров аренды  указанных земельных участков ( за исключением земельных участков 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</si>
  <si>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</si>
  <si>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</t>
  </si>
  <si>
    <t>050 1 11 05025 05 0000 120</t>
  </si>
  <si>
    <t>000 1 11 05070 00 0000 120</t>
  </si>
  <si>
    <t>Доходы от сдачи в аренду имущества, составляющего государственную ( муниципальную) казну ( за исключением земельных участков)</t>
  </si>
  <si>
    <t>000 1 11 05075 05 0000 120</t>
  </si>
  <si>
    <t>Доходы от сдачи в аренду имущества, составляющего казну муниципальных районов ( за исключением земельных участков)</t>
  </si>
  <si>
    <t>050 1 11 05075 05 0000 120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</si>
  <si>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</si>
  <si>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</si>
  <si>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055 1 11 09045 05 0000 120</t>
  </si>
  <si>
    <r>
      <t>Прочие доходы от использования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</t>
    </r>
    <r>
      <rPr>
        <b/>
        <i/>
        <sz val="12"/>
        <color rgb="FF000000"/>
        <rFont val="Times New Roman"/>
        <family val="1"/>
        <charset val="204"/>
      </rPr>
      <t>)</t>
    </r>
  </si>
  <si>
    <t>000 1 12 00000 00 0000 000</t>
  </si>
  <si>
    <t>ПЛАТЕЖИ ПРИ ПОЛЬЗОВАНИИ ПРИРОДНЫМИ РЕСУРСАМИ</t>
  </si>
  <si>
    <t>000 1 12 01000 01 6000 120</t>
  </si>
  <si>
    <t>Плата за негативное воздействие на окружающую среду</t>
  </si>
  <si>
    <t>000 1 12 01010 01 6000 120</t>
  </si>
  <si>
    <t>Плата за выбросы загрязняющих веществ в атмосферный воздух стационарными объектами</t>
  </si>
  <si>
    <t>048 1 12 01010 01 6000 120</t>
  </si>
  <si>
    <t>000 1 13 00000 00 0000 000</t>
  </si>
  <si>
    <t>Доходы от оказания платных услуг (работ) и компенсации затрат государства</t>
  </si>
  <si>
    <t xml:space="preserve">000 1 13 01000 00 0000 130 </t>
  </si>
  <si>
    <t xml:space="preserve">Доходы от оказания платных услуг (работ) </t>
  </si>
  <si>
    <t>000 1 13 01990 00 0000 130</t>
  </si>
  <si>
    <t>Прочие доходы от оказания платных услуг (работ)</t>
  </si>
  <si>
    <t>000 1 13 01995 05 0000 130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</si>
  <si>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</si>
  <si>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052 1 13 01995 05 0001 130</t>
  </si>
  <si>
    <t xml:space="preserve">Прочие доходы от оказания платных услуг (работ) получателями средств бюджетов муниципальных районов: доходы от оказания платных услуг казенными учреждениями отдела образования – поступление родительской платы по детским садам </t>
  </si>
  <si>
    <t>052 1 13 01995 05 0002 130</t>
  </si>
  <si>
    <t xml:space="preserve">Прочие доходы от оказания платных услуг (работ) получателями средств бюджетов муниципальных районов: прочие доходы от оказания платных услуг казенными учреждениями отдела образования </t>
  </si>
  <si>
    <t>000 1 14 00000 00 0000 000</t>
  </si>
  <si>
    <t>ДОХОДЫ ОТ ПРОДАЖИ МАТЕРИАЛЬНЫХ И НЕМАТЕРИАЛЬНЫХ АКТИВОВ</t>
  </si>
  <si>
    <t>000 1 14 02000 00 0000 000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</si>
  <si>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 государственных и муниципальных унитарных предприятий, в том числе казенных) </t>
  </si>
  <si>
    <t>000 1 14 02050 05 0000 410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</si>
  <si>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</si>
  <si>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</si>
  <si>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иного  имущества, находящегося в собственности муниципальных районов  (за исключением имущества муниципальных бюджетных и автономных учреждений, а также имущества муниципальных унитарных предприятий , в том числе казенных ), в части реализации основных средств по указанному имуществу</t>
  </si>
  <si>
    <t>050 1 14 02053 05 0000 410</t>
  </si>
  <si>
    <t>000 1 16 00000 00 0000 000</t>
  </si>
  <si>
    <t>ШТРАФЫ, САНКЦИИ, ВОЗМЕЩЕНИЕ УЩЕРБА</t>
  </si>
  <si>
    <t>000 2 00 0000 00 0000 000</t>
  </si>
  <si>
    <t>Безвозмездные поступления</t>
  </si>
  <si>
    <t>000 2 02 0000 00 0000 000</t>
  </si>
  <si>
    <t xml:space="preserve">Безвозмездные поступления от других  бюджетов бюджетной системы Российской Федерации </t>
  </si>
  <si>
    <t>000 2 02 10000 00 0000 150</t>
  </si>
  <si>
    <t xml:space="preserve">Дотации бюджетам бюджетной системы Российской Федерации </t>
  </si>
  <si>
    <t>000 2 02 15 001 00 0000 150</t>
  </si>
  <si>
    <t>Дотации на выравнивание бюджетной обеспеченности</t>
  </si>
  <si>
    <t>000 2 02 15001 05 0000 150</t>
  </si>
  <si>
    <t>Дотации  бюджетам  муниципальных районов на выравнивание бюджетной обеспеченности</t>
  </si>
  <si>
    <t>053 2 02 15001 05 0000 150</t>
  </si>
  <si>
    <t>000 2 02 15 002 00 0000 150</t>
  </si>
  <si>
    <t>Дотации бюджетам на поддержку мер по обеспечению сбалансированности бюджетов</t>
  </si>
  <si>
    <t>000 2 02 15002 05 0000 150</t>
  </si>
  <si>
    <t>Дотации  бюджетам  муниципальных районов на поддержку мер по обеспечению сбалансированности бюджетов</t>
  </si>
  <si>
    <t>053 2 02 15002 05 0000 150</t>
  </si>
  <si>
    <t>000 2 02 20000 00 0000 150</t>
  </si>
  <si>
    <t>Субсидии бюджетам бюджетной системы Российской Федерации ( межбюджетные субсидии)</t>
  </si>
  <si>
    <t xml:space="preserve">000 2 02 29999 00 0000 150 </t>
  </si>
  <si>
    <t>Прочие субсидии</t>
  </si>
  <si>
    <t>000 2 02 29999 05 0000 150</t>
  </si>
  <si>
    <t>Прочие субсидии бюджетам муниципальных районов</t>
  </si>
  <si>
    <t>053 2 02 29999 05 0000 150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</si>
  <si>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</si>
  <si>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</si>
  <si>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</si>
  <si>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</si>
  <si>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000 2 02 30024 05 0000 150</t>
  </si>
  <si>
    <t>Субвенции бюджетам муниципальных районов  на выполнение передаваемых полномочий субъектов Российской Федерации</t>
  </si>
  <si>
    <t>053 2 02 30024 05 0000 150</t>
  </si>
  <si>
    <t>053 2 02 35082 00 0000 150</t>
  </si>
  <si>
    <t>Субвенции бюджетам муниципальных образований  на предоставление жилых помещений детям –сиротам и детям, оставшимся без попечения родителей, лицам из их числа по договорам найма специализированных жилых помещений</t>
  </si>
  <si>
    <t>053 2 02 35082 05 0000 150</t>
  </si>
  <si>
    <t>Субвенции бюджетам муниципальных районов на предоставление жилых помещений детям – сиротам и детям, оставшимся без попечения родителей, лицам из их числа по договорам найма специализированных жилых помещений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</si>
  <si>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</si>
  <si>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</si>
  <si>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053 2 02 35120 05 0000 150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</si>
  <si>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</si>
  <si>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000 2 02 39999 00 0000 150</t>
  </si>
  <si>
    <t xml:space="preserve">Прочие субвенции </t>
  </si>
  <si>
    <t>000 2 02 39999 05 0000 150</t>
  </si>
  <si>
    <t>Прочие субвенции бюджетам муниципальных районов</t>
  </si>
  <si>
    <t>053 2 02 39999 05 0000 150</t>
  </si>
  <si>
    <t>000 2 02 40000 00 0000 150</t>
  </si>
  <si>
    <t>Иные межбюджетные трансферты</t>
  </si>
  <si>
    <t>000 207 00000 00 0000 000</t>
  </si>
  <si>
    <t xml:space="preserve">Прочие безвозмездные поступления </t>
  </si>
  <si>
    <t>000 2 07 05000 05 0000 150</t>
  </si>
  <si>
    <t>Прочие безвозмездные поступления в бюджеты муниципальных районов</t>
  </si>
  <si>
    <t>000 2 07 05020 05 0000 150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</si>
  <si>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</si>
  <si>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054 2 07 05020 05 0000 150</t>
  </si>
  <si>
    <t>Всего доходов</t>
  </si>
  <si>
    <t>100 1 03 02231 01 0000 110</t>
  </si>
  <si>
    <t>Доходы от уплаты акцизов на дизельное топливо,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</si>
  <si>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</si>
  <si>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 (инжекторных) двигателей, 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</si>
  <si>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</si>
  <si>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</si>
  <si>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</si>
  <si>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</si>
  <si>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</si>
  <si>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</si>
  <si>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2022 год</t>
  </si>
  <si>
    <t>Прочие доходы от оказания платных услуг (работ) получателями средств бюджетов муниципальных районов (МКУ ГДК)</t>
  </si>
  <si>
    <t>054 1 13 01995 05 0010 130</t>
  </si>
  <si>
    <t>Прочие доходы от оказания платных услуг (работ) получателями средств бюджетов муниципальных районов (МКУ ГДК - показ кинофильмов)</t>
  </si>
  <si>
    <r>
      <t>Налог на доходы физических лиц с доходов, источником которых 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i/>
        <vertAlign val="superscript"/>
        <sz val="12"/>
        <color rgb="FF000000"/>
        <rFont val="Times New Roman"/>
        <family val="1"/>
        <charset val="204"/>
      </rPr>
      <t xml:space="preserve"> </t>
    </r>
    <r>
      <rPr>
        <i/>
        <sz val="12"/>
        <color rgb="FF000000"/>
        <rFont val="Times New Roman"/>
        <family val="1"/>
        <charset val="204"/>
      </rPr>
      <t>и  228 Налогового кодекса Российской Федерации</t>
    </r>
    <r>
      <rPr>
        <i/>
        <vertAlign val="superscript"/>
        <sz val="12"/>
        <color rgb="FF000000"/>
        <rFont val="Times New Roman"/>
        <family val="1"/>
        <charset val="204"/>
      </rPr>
      <t xml:space="preserve"> </t>
    </r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</si>
  <si>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</si>
  <si>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</si>
  <si>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</si>
  <si>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000 1 16 01190 01 0000 140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</si>
  <si>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</si>
  <si>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</si>
  <si>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</si>
  <si>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</si>
  <si>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</si>
  <si>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</si>
  <si>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</si>
  <si>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</si>
  <si>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050 1 16 02010 02 0000 140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</si>
  <si>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</si>
  <si>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</si>
  <si>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</si>
  <si>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</si>
  <si>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</si>
  <si>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</si>
  <si>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</si>
  <si>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</si>
  <si>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</si>
  <si>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</si>
  <si>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</si>
  <si>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</si>
  <si>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к решению Совета Комсомольского муниципального района   </t>
  </si>
  <si>
    <t>«О бюджете Комсомольского муниципального района</t>
  </si>
  <si>
    <t>023 1 16 01053 01 0000 140</t>
  </si>
  <si>
    <t>023 1 16 01073 01 0000 140</t>
  </si>
  <si>
    <t>023 1 16 01113 01 0000 140</t>
  </si>
  <si>
    <t>023 1 16 01123 01 0000 140</t>
  </si>
  <si>
    <t>023 1 16 01203 01 0000 140</t>
  </si>
  <si>
    <t>188 1 16 10123 01 0051 140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</si>
  <si>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</si>
  <si>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</si>
  <si>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</si>
  <si>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 xml:space="preserve"> на 2021 год и на плановый период 2022 и 2023 годов»</t>
  </si>
  <si>
    <t xml:space="preserve">от               2020г.   № </t>
  </si>
  <si>
    <t>на 2021 год и на плановый период 2022 и 2023 годов</t>
  </si>
  <si>
    <t>2021 год</t>
  </si>
  <si>
    <t xml:space="preserve"> 2023 год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</si>
  <si>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</si>
  <si>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</si>
  <si>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053 2 02 20216 05 0000 150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</si>
  <si>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</si>
  <si>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</si>
  <si>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</si>
  <si>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</si>
  <si>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053 2 02 45303 05 0000 150</t>
  </si>
  <si>
    <t>054 1 13 01995 05 0011 130</t>
  </si>
  <si>
    <t>Плата за сбросы загрязняющих веществ в водные объекты</t>
  </si>
  <si>
    <t xml:space="preserve">048 1 12 01030 01 6000 120 </t>
  </si>
  <si>
    <t>053 2 02 25210 00 0000 150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</si>
  <si>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</si>
  <si>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053 2 02 25210 05 0000 150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</si>
  <si>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</si>
  <si>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053 2 02 25097 00 0000 150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</si>
  <si>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</si>
  <si>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053 2 02 25097 05 0000 150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</si>
  <si>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</si>
  <si>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000 2 02 40014 05 0000 150</t>
  </si>
  <si>
    <t xml:space="preserve">Межбюджетные трансферты, передаваемые бюджетам муниципальных образований на осуществление части полномочий  по решению вопросов местного значения в соответствии с заключенными соглашениями </t>
  </si>
  <si>
    <t>053 2 02 40014 05 0000 150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</si>
  <si>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</si>
  <si>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</si>
  <si>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 2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</si>
  <si>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</si>
  <si>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</si>
  <si>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</si>
  <si>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</si>
  <si>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Налог, взимаемый в связи с применением упрощенной системы налогообложения</t>
  </si>
  <si>
    <t>000 1 05 01000 00 0000 110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</si>
</sst>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i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vertAlign val="superscript"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vertical="top" wrapText="1"/>
    </xf>
    <xf numFmtId="4" fontId="3" fillId="0" borderId="10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4" fontId="1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justify" vertical="top" wrapText="1"/>
    </xf>
    <xf numFmtId="0" fontId="5" fillId="0" borderId="10" xfId="0" applyFont="1" applyBorder="1" applyAlignment="1">
      <alignment horizontal="justify" vertical="top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4" fontId="7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4" fontId="3" fillId="0" borderId="13" xfId="0" applyNumberFormat="1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vertical="top" wrapText="1"/>
    </xf>
    <xf numFmtId="4" fontId="3" fillId="0" borderId="16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4" fontId="1" fillId="0" borderId="16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4" fontId="7" fillId="0" borderId="16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3" fillId="0" borderId="23" xfId="0" applyFont="1" applyBorder="1" applyAlignment="1">
      <alignment vertical="top" wrapText="1"/>
    </xf>
    <xf numFmtId="4" fontId="3" fillId="0" borderId="22" xfId="0" applyNumberFormat="1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3" fillId="0" borderId="25" xfId="0" applyNumberFormat="1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1" fillId="0" borderId="10" xfId="0" applyNumberFormat="1" applyFont="1" applyBorder="1" applyAlignment="1">
      <alignment horizontal="justify" vertical="top" wrapText="1"/>
    </xf>
    <xf numFmtId="4" fontId="5" fillId="0" borderId="10" xfId="0" applyNumberFormat="1" applyFont="1" applyBorder="1" applyAlignment="1">
      <alignment horizontal="center" vertical="top" wrapText="1"/>
    </xf>
    <xf numFmtId="0" fontId="1" fillId="0" borderId="27" xfId="0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5" fillId="0" borderId="15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justify" vertical="top" wrapText="1"/>
    </xf>
    <xf numFmtId="4" fontId="12" fillId="0" borderId="10" xfId="0" applyNumberFormat="1" applyFont="1" applyBorder="1" applyAlignment="1">
      <alignment horizontal="center" vertical="top" wrapText="1"/>
    </xf>
    <xf numFmtId="4" fontId="12" fillId="0" borderId="16" xfId="0" applyNumberFormat="1" applyFont="1" applyBorder="1" applyAlignment="1">
      <alignment horizontal="center" vertical="top" wrapText="1"/>
    </xf>
    <xf numFmtId="4" fontId="14" fillId="0" borderId="10" xfId="0" applyNumberFormat="1" applyFont="1" applyBorder="1" applyAlignment="1">
      <alignment horizontal="center" vertical="top" wrapText="1"/>
    </xf>
    <xf numFmtId="4" fontId="14" fillId="0" borderId="16" xfId="0" applyNumberFormat="1" applyFont="1" applyBorder="1" applyAlignment="1">
      <alignment horizontal="center" vertical="top" wrapText="1"/>
    </xf>
    <xf numFmtId="0" fontId="7" fillId="0" borderId="10" xfId="0" applyNumberFormat="1" applyFont="1" applyBorder="1" applyAlignment="1">
      <alignment horizontal="justify" vertical="top" wrapText="1"/>
    </xf>
    <xf numFmtId="4" fontId="15" fillId="0" borderId="10" xfId="0" applyNumberFormat="1" applyFont="1" applyBorder="1" applyAlignment="1">
      <alignment horizontal="center" vertical="top" wrapText="1"/>
    </xf>
    <xf numFmtId="4" fontId="15" fillId="0" borderId="16" xfId="0" applyNumberFormat="1" applyFont="1" applyBorder="1" applyAlignment="1">
      <alignment horizontal="center" vertical="top" wrapText="1"/>
    </xf>
    <xf numFmtId="4" fontId="12" fillId="0" borderId="18" xfId="0" applyNumberFormat="1" applyFont="1" applyBorder="1" applyAlignment="1">
      <alignment horizontal="center" vertical="top" wrapText="1"/>
    </xf>
    <xf numFmtId="4" fontId="12" fillId="0" borderId="19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5" fillId="0" borderId="10" xfId="0" applyNumberFormat="1" applyFont="1" applyBorder="1" applyAlignment="1">
      <alignment horizontal="justify" vertical="top" wrapText="1"/>
    </xf>
    <xf numFmtId="0" fontId="16" fillId="0" borderId="0" xfId="0" applyFont="1"/>
    <xf numFmtId="0" fontId="1" fillId="2" borderId="10" xfId="0" applyNumberFormat="1" applyFont="1" applyFill="1" applyBorder="1" applyAlignment="1">
      <alignment horizontal="justify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3" fillId="0" borderId="29" xfId="0" applyNumberFormat="1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17" fillId="0" borderId="10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vertical="top" wrapText="1"/>
    </xf>
    <xf numFmtId="4" fontId="1" fillId="0" borderId="29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4" fontId="5" fillId="0" borderId="10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0" fontId="1" fillId="0" borderId="23" xfId="0" applyFont="1" applyBorder="1" applyAlignment="1">
      <alignment vertical="top" wrapText="1"/>
    </xf>
    <xf numFmtId="0" fontId="1" fillId="0" borderId="22" xfId="0" applyFont="1" applyBorder="1" applyAlignment="1">
      <alignment horizontal="justify" vertical="top" wrapText="1"/>
    </xf>
    <xf numFmtId="4" fontId="1" fillId="0" borderId="22" xfId="0" applyNumberFormat="1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0" fillId="0" borderId="0" xfId="0" applyFont="1"/>
    <xf numFmtId="0" fontId="7" fillId="0" borderId="23" xfId="0" applyFont="1" applyBorder="1" applyAlignment="1">
      <alignment vertical="top" wrapText="1"/>
    </xf>
    <xf numFmtId="0" fontId="7" fillId="0" borderId="22" xfId="0" applyFont="1" applyBorder="1" applyAlignment="1">
      <alignment horizontal="justify" vertical="top" wrapText="1"/>
    </xf>
    <xf numFmtId="4" fontId="7" fillId="0" borderId="22" xfId="0" applyNumberFormat="1" applyFont="1" applyBorder="1" applyAlignment="1">
      <alignment horizontal="center" vertical="top" wrapText="1"/>
    </xf>
    <xf numFmtId="0" fontId="5" fillId="0" borderId="23" xfId="0" applyFont="1" applyBorder="1" applyAlignment="1">
      <alignment vertical="top" wrapText="1"/>
    </xf>
    <xf numFmtId="0" fontId="5" fillId="0" borderId="22" xfId="0" applyFont="1" applyBorder="1" applyAlignment="1">
      <alignment horizontal="justify" vertical="top" wrapText="1"/>
    </xf>
    <xf numFmtId="4" fontId="5" fillId="0" borderId="2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15" xfId="0" applyFont="1" applyBorder="1" applyAlignment="1">
      <alignment vertical="top" wrapText="1"/>
    </xf>
    <xf numFmtId="0" fontId="5" fillId="0" borderId="10" xfId="0" applyFont="1" applyBorder="1" applyAlignment="1">
      <alignment horizontal="justify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0"/>
  <sheetViews>
    <sheetView tabSelected="1" view="pageBreakPreview" zoomScale="70" zoomScaleSheetLayoutView="70" workbookViewId="0">
      <selection activeCell="C150" sqref="C150"/>
    </sheetView>
  </sheetViews>
  <sheetFormatPr defaultRowHeight="15"/>
  <cols>
    <col min="1" max="1" width="30.7109375" customWidth="1"/>
    <col min="2" max="2" width="65.42578125" customWidth="1"/>
    <col min="3" max="3" width="19.140625" customWidth="1"/>
    <col min="4" max="4" width="18.85546875" customWidth="1"/>
    <col min="5" max="5" width="16.85546875" customWidth="1"/>
  </cols>
  <sheetData>
    <row r="1" spans="1:6" ht="15.75">
      <c r="B1" s="75"/>
      <c r="C1" s="117" t="s">
        <v>253</v>
      </c>
      <c r="D1" s="117"/>
      <c r="E1" s="117"/>
    </row>
    <row r="2" spans="1:6" ht="15.75">
      <c r="B2" s="117" t="s">
        <v>213</v>
      </c>
      <c r="C2" s="117"/>
      <c r="D2" s="117"/>
      <c r="E2" s="117"/>
    </row>
    <row r="3" spans="1:6" ht="15.75">
      <c r="B3" s="75"/>
      <c r="C3" s="117" t="s">
        <v>214</v>
      </c>
      <c r="D3" s="117"/>
      <c r="E3" s="117"/>
    </row>
    <row r="4" spans="1:6" ht="15.75">
      <c r="B4" s="75"/>
      <c r="C4" s="117" t="s">
        <v>224</v>
      </c>
      <c r="D4" s="117"/>
      <c r="E4" s="117"/>
    </row>
    <row r="5" spans="1:6" ht="15.75">
      <c r="B5" s="75"/>
      <c r="C5" s="117" t="s">
        <v>225</v>
      </c>
      <c r="D5" s="117"/>
      <c r="E5" s="117"/>
    </row>
    <row r="8" spans="1:6" ht="15.75">
      <c r="A8" s="106" t="s">
        <v>0</v>
      </c>
      <c r="B8" s="106"/>
      <c r="C8" s="106"/>
      <c r="D8" s="106"/>
      <c r="E8" s="106"/>
      <c r="F8" s="1"/>
    </row>
    <row r="9" spans="1:6" ht="15.75">
      <c r="A9" s="106" t="s">
        <v>226</v>
      </c>
      <c r="B9" s="106"/>
      <c r="C9" s="106"/>
      <c r="D9" s="106"/>
      <c r="E9" s="106"/>
      <c r="F9" s="1"/>
    </row>
    <row r="10" spans="1:6" ht="16.5" thickBot="1">
      <c r="A10" s="2" t="s">
        <v>1</v>
      </c>
      <c r="F10" s="1"/>
    </row>
    <row r="11" spans="1:6" ht="16.5" thickBot="1">
      <c r="A11" s="107" t="s">
        <v>2</v>
      </c>
      <c r="B11" s="109" t="s">
        <v>3</v>
      </c>
      <c r="C11" s="111"/>
      <c r="D11" s="111"/>
      <c r="E11" s="112"/>
      <c r="F11" s="1"/>
    </row>
    <row r="12" spans="1:6" ht="16.5" thickBot="1">
      <c r="A12" s="108"/>
      <c r="B12" s="110"/>
      <c r="C12" s="3" t="s">
        <v>227</v>
      </c>
      <c r="D12" s="4" t="s">
        <v>183</v>
      </c>
      <c r="E12" s="5" t="s">
        <v>228</v>
      </c>
      <c r="F12" s="1"/>
    </row>
    <row r="13" spans="1:6" ht="15.75">
      <c r="A13" s="21" t="s">
        <v>4</v>
      </c>
      <c r="B13" s="22" t="s">
        <v>5</v>
      </c>
      <c r="C13" s="23">
        <f>C14+C24+C38+C51+C55+C59+C74+C80+C88+C93</f>
        <v>62175035</v>
      </c>
      <c r="D13" s="23">
        <f>D14+D24+D38+D51+D55+D59+D74+D80+D88+D93</f>
        <v>62336090</v>
      </c>
      <c r="E13" s="24">
        <f>E14+E24+E38+E51+E55+E59+E74+E80+E88+E93</f>
        <v>63036396</v>
      </c>
      <c r="F13" s="1"/>
    </row>
    <row r="14" spans="1:6" ht="15.75">
      <c r="A14" s="25" t="s">
        <v>6</v>
      </c>
      <c r="B14" s="9" t="s">
        <v>7</v>
      </c>
      <c r="C14" s="10">
        <f>C15</f>
        <v>35744000</v>
      </c>
      <c r="D14" s="10">
        <f>D15</f>
        <v>36026500</v>
      </c>
      <c r="E14" s="26">
        <f>E15</f>
        <v>36309000</v>
      </c>
      <c r="F14" s="1"/>
    </row>
    <row r="15" spans="1:6" ht="15.75">
      <c r="A15" s="27" t="s">
        <v>8</v>
      </c>
      <c r="B15" s="11" t="s">
        <v>9</v>
      </c>
      <c r="C15" s="51">
        <f>C16+C18+C20+C22</f>
        <v>35744000</v>
      </c>
      <c r="D15" s="12">
        <f>D16+D18+D20+D22</f>
        <v>36026500</v>
      </c>
      <c r="E15" s="28">
        <f>E16+E18+E20+E22</f>
        <v>36309000</v>
      </c>
      <c r="F15" s="1"/>
    </row>
    <row r="16" spans="1:6" ht="81.75">
      <c r="A16" s="31" t="s">
        <v>10</v>
      </c>
      <c r="B16" s="17" t="s">
        <v>187</v>
      </c>
      <c r="C16" s="66">
        <f>C17</f>
        <v>34750000</v>
      </c>
      <c r="D16" s="66">
        <f t="shared" ref="D16:E16" si="0">D17</f>
        <v>35055000</v>
      </c>
      <c r="E16" s="67">
        <f t="shared" si="0"/>
        <v>35360000</v>
      </c>
      <c r="F16" s="1"/>
    </row>
    <row r="17" spans="1:6" ht="81.75">
      <c r="A17" s="29" t="s">
        <v>12</v>
      </c>
      <c r="B17" s="13" t="s">
        <v>11</v>
      </c>
      <c r="C17" s="64">
        <v>34750000</v>
      </c>
      <c r="D17" s="64">
        <v>35055000</v>
      </c>
      <c r="E17" s="65">
        <v>35360000</v>
      </c>
      <c r="F17" s="1"/>
    </row>
    <row r="18" spans="1:6" ht="126">
      <c r="A18" s="31" t="s">
        <v>13</v>
      </c>
      <c r="B18" s="17" t="s">
        <v>14</v>
      </c>
      <c r="C18" s="66">
        <f>C19</f>
        <v>92500</v>
      </c>
      <c r="D18" s="66">
        <f t="shared" ref="D18:E18" si="1">D19</f>
        <v>95000</v>
      </c>
      <c r="E18" s="67">
        <f t="shared" si="1"/>
        <v>97500</v>
      </c>
      <c r="F18" s="1"/>
    </row>
    <row r="19" spans="1:6" ht="110.25">
      <c r="A19" s="29" t="s">
        <v>15</v>
      </c>
      <c r="B19" s="13" t="s">
        <v>14</v>
      </c>
      <c r="C19" s="64">
        <v>92500</v>
      </c>
      <c r="D19" s="64">
        <v>95000</v>
      </c>
      <c r="E19" s="65">
        <v>97500</v>
      </c>
      <c r="F19" s="1"/>
    </row>
    <row r="20" spans="1:6" ht="47.25">
      <c r="A20" s="31" t="s">
        <v>16</v>
      </c>
      <c r="B20" s="17" t="s">
        <v>17</v>
      </c>
      <c r="C20" s="66">
        <f>C21</f>
        <v>101500</v>
      </c>
      <c r="D20" s="66">
        <f t="shared" ref="D20:E20" si="2">D21</f>
        <v>101500</v>
      </c>
      <c r="E20" s="67">
        <f t="shared" si="2"/>
        <v>101500</v>
      </c>
      <c r="F20" s="1"/>
    </row>
    <row r="21" spans="1:6" ht="47.25">
      <c r="A21" s="29" t="s">
        <v>18</v>
      </c>
      <c r="B21" s="13" t="s">
        <v>17</v>
      </c>
      <c r="C21" s="64">
        <v>101500</v>
      </c>
      <c r="D21" s="64">
        <v>101500</v>
      </c>
      <c r="E21" s="65">
        <v>101500</v>
      </c>
      <c r="F21" s="1"/>
    </row>
    <row r="22" spans="1:6" ht="94.5">
      <c r="A22" s="31" t="s">
        <v>19</v>
      </c>
      <c r="B22" s="17" t="s">
        <v>20</v>
      </c>
      <c r="C22" s="66">
        <f>C23</f>
        <v>800000</v>
      </c>
      <c r="D22" s="66">
        <f t="shared" ref="D22:E22" si="3">D23</f>
        <v>775000</v>
      </c>
      <c r="E22" s="67">
        <f t="shared" si="3"/>
        <v>750000</v>
      </c>
      <c r="F22" s="1"/>
    </row>
    <row r="23" spans="1:6" ht="94.5">
      <c r="A23" s="29" t="s">
        <v>21</v>
      </c>
      <c r="B23" s="13" t="s">
        <v>20</v>
      </c>
      <c r="C23" s="64">
        <v>800000</v>
      </c>
      <c r="D23" s="64">
        <v>775000</v>
      </c>
      <c r="E23" s="65">
        <v>750000</v>
      </c>
      <c r="F23" s="1"/>
    </row>
    <row r="24" spans="1:6" ht="31.5">
      <c r="A24" s="25" t="s">
        <v>22</v>
      </c>
      <c r="B24" s="63" t="s">
        <v>23</v>
      </c>
      <c r="C24" s="10">
        <f t="shared" ref="C24:E24" si="4">C25</f>
        <v>8055640</v>
      </c>
      <c r="D24" s="10">
        <f t="shared" si="4"/>
        <v>8416060</v>
      </c>
      <c r="E24" s="26">
        <f t="shared" si="4"/>
        <v>8711300</v>
      </c>
      <c r="F24" s="1"/>
    </row>
    <row r="25" spans="1:6" ht="31.5">
      <c r="A25" s="27" t="s">
        <v>24</v>
      </c>
      <c r="B25" s="16" t="s">
        <v>25</v>
      </c>
      <c r="C25" s="56">
        <f t="shared" ref="C25" si="5">C26+C29+C32+C35</f>
        <v>8055640</v>
      </c>
      <c r="D25" s="12">
        <f t="shared" ref="D25:E25" si="6">D26+D29+D32+D35</f>
        <v>8416060</v>
      </c>
      <c r="E25" s="28">
        <f t="shared" si="6"/>
        <v>8711300</v>
      </c>
      <c r="F25" s="1"/>
    </row>
    <row r="26" spans="1:6" ht="78.75">
      <c r="A26" s="60" t="s">
        <v>26</v>
      </c>
      <c r="B26" s="11" t="s">
        <v>27</v>
      </c>
      <c r="C26" s="61">
        <f t="shared" ref="C26:E26" si="7">C27</f>
        <v>3698860</v>
      </c>
      <c r="D26" s="61">
        <f t="shared" si="7"/>
        <v>3869020</v>
      </c>
      <c r="E26" s="62">
        <f t="shared" si="7"/>
        <v>4033180</v>
      </c>
      <c r="F26" s="1"/>
    </row>
    <row r="27" spans="1:6" ht="78.75">
      <c r="A27" s="52" t="s">
        <v>28</v>
      </c>
      <c r="B27" s="53" t="s">
        <v>27</v>
      </c>
      <c r="C27" s="14">
        <f>C28</f>
        <v>3698860</v>
      </c>
      <c r="D27" s="14">
        <f>D28</f>
        <v>3869020</v>
      </c>
      <c r="E27" s="30">
        <f>E28</f>
        <v>4033180</v>
      </c>
      <c r="F27" s="1"/>
    </row>
    <row r="28" spans="1:6" ht="111" customHeight="1">
      <c r="A28" s="55" t="s">
        <v>173</v>
      </c>
      <c r="B28" s="40" t="s">
        <v>174</v>
      </c>
      <c r="C28" s="19">
        <f>3814740.96-115880.96</f>
        <v>3698860</v>
      </c>
      <c r="D28" s="19">
        <f>4008033.65-139013.65</f>
        <v>3869020</v>
      </c>
      <c r="E28" s="32">
        <f>4008033.65+25146.35</f>
        <v>4033180</v>
      </c>
      <c r="F28" s="1"/>
    </row>
    <row r="29" spans="1:6" ht="110.25">
      <c r="A29" s="54" t="s">
        <v>29</v>
      </c>
      <c r="B29" s="11" t="s">
        <v>30</v>
      </c>
      <c r="C29" s="56">
        <f t="shared" ref="C29:E29" si="8">C30</f>
        <v>21080</v>
      </c>
      <c r="D29" s="12">
        <f t="shared" si="8"/>
        <v>21830</v>
      </c>
      <c r="E29" s="28">
        <f t="shared" si="8"/>
        <v>22530</v>
      </c>
      <c r="F29" s="1"/>
    </row>
    <row r="30" spans="1:6" ht="95.25" thickBot="1">
      <c r="A30" s="36" t="s">
        <v>31</v>
      </c>
      <c r="B30" s="13" t="s">
        <v>30</v>
      </c>
      <c r="C30" s="14">
        <f>C31</f>
        <v>21080</v>
      </c>
      <c r="D30" s="14">
        <f>D31</f>
        <v>21830</v>
      </c>
      <c r="E30" s="30">
        <f>E31</f>
        <v>22530</v>
      </c>
      <c r="F30" s="1"/>
    </row>
    <row r="31" spans="1:6" ht="135.75" thickBot="1">
      <c r="A31" s="37" t="s">
        <v>175</v>
      </c>
      <c r="B31" s="40" t="s">
        <v>176</v>
      </c>
      <c r="C31" s="19">
        <f>19143.2+1936.8</f>
        <v>21080</v>
      </c>
      <c r="D31" s="19">
        <f>19761.93+2068.07</f>
        <v>21830</v>
      </c>
      <c r="E31" s="32">
        <f>19761.93+2768.07</f>
        <v>22530</v>
      </c>
      <c r="F31" s="1"/>
    </row>
    <row r="32" spans="1:6" ht="78.75">
      <c r="A32" s="35" t="s">
        <v>32</v>
      </c>
      <c r="B32" s="11" t="s">
        <v>33</v>
      </c>
      <c r="C32" s="56">
        <f t="shared" ref="C32:E32" si="9">C33</f>
        <v>4865630</v>
      </c>
      <c r="D32" s="12">
        <f t="shared" si="9"/>
        <v>5076360</v>
      </c>
      <c r="E32" s="28">
        <f t="shared" si="9"/>
        <v>5274790</v>
      </c>
      <c r="F32" s="1"/>
    </row>
    <row r="33" spans="1:6" ht="79.5" thickBot="1">
      <c r="A33" s="36" t="s">
        <v>34</v>
      </c>
      <c r="B33" s="13" t="s">
        <v>33</v>
      </c>
      <c r="C33" s="14">
        <f>C34</f>
        <v>4865630</v>
      </c>
      <c r="D33" s="14">
        <f>D34</f>
        <v>5076360</v>
      </c>
      <c r="E33" s="30">
        <f>E34</f>
        <v>5274790</v>
      </c>
      <c r="F33" s="1"/>
    </row>
    <row r="34" spans="1:6" ht="120.75" thickBot="1">
      <c r="A34" s="38" t="s">
        <v>177</v>
      </c>
      <c r="B34" s="40" t="s">
        <v>178</v>
      </c>
      <c r="C34" s="19">
        <f>4968890.01-103260.01</f>
        <v>4865630</v>
      </c>
      <c r="D34" s="19">
        <f>5188804.53-112444.53</f>
        <v>5076360</v>
      </c>
      <c r="E34" s="32">
        <f>5188804.53+85985.47</f>
        <v>5274790</v>
      </c>
      <c r="F34" s="1"/>
    </row>
    <row r="35" spans="1:6" ht="78.75">
      <c r="A35" s="35" t="s">
        <v>35</v>
      </c>
      <c r="B35" s="11" t="s">
        <v>36</v>
      </c>
      <c r="C35" s="56">
        <f t="shared" ref="C35:E35" si="10">C36</f>
        <v>-529930</v>
      </c>
      <c r="D35" s="12">
        <f t="shared" si="10"/>
        <v>-551150</v>
      </c>
      <c r="E35" s="28">
        <f t="shared" si="10"/>
        <v>-619200</v>
      </c>
      <c r="F35" s="1"/>
    </row>
    <row r="36" spans="1:6" ht="79.5" thickBot="1">
      <c r="A36" s="36" t="s">
        <v>37</v>
      </c>
      <c r="B36" s="13" t="s">
        <v>36</v>
      </c>
      <c r="C36" s="14">
        <f>C37</f>
        <v>-529930</v>
      </c>
      <c r="D36" s="14">
        <f>D37</f>
        <v>-551150</v>
      </c>
      <c r="E36" s="30">
        <f>E37</f>
        <v>-619200</v>
      </c>
      <c r="F36" s="1"/>
    </row>
    <row r="37" spans="1:6" ht="120">
      <c r="A37" s="43" t="s">
        <v>179</v>
      </c>
      <c r="B37" s="40" t="s">
        <v>180</v>
      </c>
      <c r="C37" s="19">
        <f>-527548.41-2381.59</f>
        <v>-529930</v>
      </c>
      <c r="D37" s="19">
        <f>-508713.72-42436.28</f>
        <v>-551150</v>
      </c>
      <c r="E37" s="32">
        <f>-508713.72-110486.28</f>
        <v>-619200</v>
      </c>
      <c r="F37" s="1"/>
    </row>
    <row r="38" spans="1:6" ht="15.75">
      <c r="A38" s="41" t="s">
        <v>38</v>
      </c>
      <c r="B38" s="39" t="s">
        <v>39</v>
      </c>
      <c r="C38" s="42">
        <f>C43+C49+C39</f>
        <v>1713100</v>
      </c>
      <c r="D38" s="42">
        <f t="shared" ref="D38:E38" si="11">D43+D49+D39</f>
        <v>1248900</v>
      </c>
      <c r="E38" s="42">
        <f t="shared" si="11"/>
        <v>1337100</v>
      </c>
      <c r="F38" s="1"/>
    </row>
    <row r="39" spans="1:6" s="59" customFormat="1" ht="31.5">
      <c r="A39" s="103" t="s">
        <v>259</v>
      </c>
      <c r="B39" s="104" t="s">
        <v>258</v>
      </c>
      <c r="C39" s="105">
        <f>C40</f>
        <v>944100</v>
      </c>
      <c r="D39" s="105">
        <f t="shared" ref="D39:E39" si="12">D40</f>
        <v>1002900</v>
      </c>
      <c r="E39" s="105">
        <f t="shared" si="12"/>
        <v>1064100</v>
      </c>
      <c r="F39" s="58"/>
    </row>
    <row r="40" spans="1:6" s="47" customFormat="1" ht="31.5">
      <c r="A40" s="100" t="s">
        <v>259</v>
      </c>
      <c r="B40" s="101" t="s">
        <v>258</v>
      </c>
      <c r="C40" s="102">
        <f>C41+C42</f>
        <v>944100</v>
      </c>
      <c r="D40" s="102">
        <f t="shared" ref="D40:E40" si="13">D41+D42</f>
        <v>1002900</v>
      </c>
      <c r="E40" s="102">
        <f t="shared" si="13"/>
        <v>1064100</v>
      </c>
      <c r="F40" s="46"/>
    </row>
    <row r="41" spans="1:6" s="99" customFormat="1" ht="31.5">
      <c r="A41" s="95" t="s">
        <v>255</v>
      </c>
      <c r="B41" s="96" t="s">
        <v>254</v>
      </c>
      <c r="C41" s="97">
        <v>498600</v>
      </c>
      <c r="D41" s="14">
        <v>528800</v>
      </c>
      <c r="E41" s="30">
        <v>559900</v>
      </c>
      <c r="F41" s="98"/>
    </row>
    <row r="42" spans="1:6" s="99" customFormat="1" ht="63">
      <c r="A42" s="95" t="s">
        <v>257</v>
      </c>
      <c r="B42" s="96" t="s">
        <v>256</v>
      </c>
      <c r="C42" s="97">
        <v>445500</v>
      </c>
      <c r="D42" s="14">
        <v>474100</v>
      </c>
      <c r="E42" s="30">
        <v>504200</v>
      </c>
      <c r="F42" s="98"/>
    </row>
    <row r="43" spans="1:6" ht="31.5">
      <c r="A43" s="27" t="s">
        <v>40</v>
      </c>
      <c r="B43" s="16" t="s">
        <v>41</v>
      </c>
      <c r="C43" s="51">
        <f>C44+C46</f>
        <v>669000</v>
      </c>
      <c r="D43" s="12">
        <f>D44+D46</f>
        <v>126000</v>
      </c>
      <c r="E43" s="28">
        <f>E44+E46</f>
        <v>133000</v>
      </c>
      <c r="F43" s="1"/>
    </row>
    <row r="44" spans="1:6" ht="31.5">
      <c r="A44" s="31" t="s">
        <v>42</v>
      </c>
      <c r="B44" s="18" t="s">
        <v>41</v>
      </c>
      <c r="C44" s="66">
        <f>C45</f>
        <v>550000</v>
      </c>
      <c r="D44" s="66">
        <f t="shared" ref="D44:E44" si="14">D45</f>
        <v>0</v>
      </c>
      <c r="E44" s="67">
        <f t="shared" si="14"/>
        <v>0</v>
      </c>
      <c r="F44" s="1"/>
    </row>
    <row r="45" spans="1:6" ht="31.5">
      <c r="A45" s="29" t="s">
        <v>43</v>
      </c>
      <c r="B45" s="20" t="s">
        <v>41</v>
      </c>
      <c r="C45" s="64">
        <v>550000</v>
      </c>
      <c r="D45" s="64">
        <v>0</v>
      </c>
      <c r="E45" s="65">
        <v>0</v>
      </c>
      <c r="F45" s="1"/>
    </row>
    <row r="46" spans="1:6" ht="15.75">
      <c r="A46" s="27" t="s">
        <v>44</v>
      </c>
      <c r="B46" s="16" t="s">
        <v>45</v>
      </c>
      <c r="C46" s="61">
        <f t="shared" ref="C46:E47" si="15">C47</f>
        <v>119000</v>
      </c>
      <c r="D46" s="61">
        <f t="shared" si="15"/>
        <v>126000</v>
      </c>
      <c r="E46" s="61">
        <f t="shared" si="15"/>
        <v>133000</v>
      </c>
      <c r="F46" s="1"/>
    </row>
    <row r="47" spans="1:6" ht="15.75">
      <c r="A47" s="31" t="s">
        <v>46</v>
      </c>
      <c r="B47" s="18" t="s">
        <v>45</v>
      </c>
      <c r="C47" s="66">
        <f t="shared" si="15"/>
        <v>119000</v>
      </c>
      <c r="D47" s="66">
        <f t="shared" si="15"/>
        <v>126000</v>
      </c>
      <c r="E47" s="66">
        <f t="shared" si="15"/>
        <v>133000</v>
      </c>
      <c r="F47" s="1"/>
    </row>
    <row r="48" spans="1:6" ht="15.75">
      <c r="A48" s="29" t="s">
        <v>47</v>
      </c>
      <c r="B48" s="20" t="s">
        <v>45</v>
      </c>
      <c r="C48" s="64">
        <v>119000</v>
      </c>
      <c r="D48" s="64">
        <v>126000</v>
      </c>
      <c r="E48" s="65">
        <v>133000</v>
      </c>
      <c r="F48" s="1"/>
    </row>
    <row r="49" spans="1:6" ht="31.5">
      <c r="A49" s="27" t="s">
        <v>48</v>
      </c>
      <c r="B49" s="16" t="s">
        <v>49</v>
      </c>
      <c r="C49" s="51">
        <f>C50</f>
        <v>100000</v>
      </c>
      <c r="D49" s="12">
        <f t="shared" ref="D49:E49" si="16">D50</f>
        <v>120000</v>
      </c>
      <c r="E49" s="28">
        <f t="shared" si="16"/>
        <v>140000</v>
      </c>
      <c r="F49" s="1"/>
    </row>
    <row r="50" spans="1:6" ht="47.25">
      <c r="A50" s="29" t="s">
        <v>50</v>
      </c>
      <c r="B50" s="20" t="s">
        <v>51</v>
      </c>
      <c r="C50" s="64">
        <v>100000</v>
      </c>
      <c r="D50" s="64">
        <v>120000</v>
      </c>
      <c r="E50" s="65">
        <v>140000</v>
      </c>
      <c r="F50" s="1"/>
    </row>
    <row r="51" spans="1:6" ht="31.5">
      <c r="A51" s="25" t="s">
        <v>52</v>
      </c>
      <c r="B51" s="15" t="s">
        <v>53</v>
      </c>
      <c r="C51" s="10">
        <f t="shared" ref="C51:C53" si="17">C52</f>
        <v>500000</v>
      </c>
      <c r="D51" s="10">
        <f t="shared" ref="D51:E53" si="18">D52</f>
        <v>500000</v>
      </c>
      <c r="E51" s="26">
        <f t="shared" si="18"/>
        <v>500000</v>
      </c>
      <c r="F51" s="1"/>
    </row>
    <row r="52" spans="1:6" ht="15.75">
      <c r="A52" s="27" t="s">
        <v>54</v>
      </c>
      <c r="B52" s="16" t="s">
        <v>55</v>
      </c>
      <c r="C52" s="51">
        <f t="shared" si="17"/>
        <v>500000</v>
      </c>
      <c r="D52" s="12">
        <f t="shared" si="18"/>
        <v>500000</v>
      </c>
      <c r="E52" s="28">
        <f t="shared" si="18"/>
        <v>500000</v>
      </c>
      <c r="F52" s="1"/>
    </row>
    <row r="53" spans="1:6" ht="31.5">
      <c r="A53" s="31" t="s">
        <v>56</v>
      </c>
      <c r="B53" s="18" t="s">
        <v>57</v>
      </c>
      <c r="C53" s="66">
        <f t="shared" si="17"/>
        <v>500000</v>
      </c>
      <c r="D53" s="66">
        <f t="shared" si="18"/>
        <v>500000</v>
      </c>
      <c r="E53" s="67">
        <f t="shared" si="18"/>
        <v>500000</v>
      </c>
      <c r="F53" s="1"/>
    </row>
    <row r="54" spans="1:6" ht="15.75">
      <c r="A54" s="29" t="s">
        <v>58</v>
      </c>
      <c r="B54" s="20" t="s">
        <v>57</v>
      </c>
      <c r="C54" s="64">
        <v>500000</v>
      </c>
      <c r="D54" s="64">
        <v>500000</v>
      </c>
      <c r="E54" s="65">
        <v>500000</v>
      </c>
      <c r="F54" s="1"/>
    </row>
    <row r="55" spans="1:6" ht="15.75">
      <c r="A55" s="25" t="s">
        <v>59</v>
      </c>
      <c r="B55" s="15" t="s">
        <v>60</v>
      </c>
      <c r="C55" s="10">
        <f t="shared" ref="C55:C57" si="19">C56</f>
        <v>2300000</v>
      </c>
      <c r="D55" s="12">
        <f t="shared" ref="D55:E56" si="20">D56</f>
        <v>2500000</v>
      </c>
      <c r="E55" s="28">
        <f t="shared" si="20"/>
        <v>2700000</v>
      </c>
      <c r="F55" s="1"/>
    </row>
    <row r="56" spans="1:6" ht="39" customHeight="1">
      <c r="A56" s="27" t="s">
        <v>61</v>
      </c>
      <c r="B56" s="16" t="s">
        <v>62</v>
      </c>
      <c r="C56" s="51">
        <f t="shared" si="19"/>
        <v>2300000</v>
      </c>
      <c r="D56" s="61">
        <f t="shared" si="20"/>
        <v>2500000</v>
      </c>
      <c r="E56" s="62">
        <f t="shared" si="20"/>
        <v>2700000</v>
      </c>
      <c r="F56" s="1"/>
    </row>
    <row r="57" spans="1:6" ht="59.25" customHeight="1">
      <c r="A57" s="31" t="s">
        <v>63</v>
      </c>
      <c r="B57" s="68" t="s">
        <v>182</v>
      </c>
      <c r="C57" s="66">
        <f t="shared" si="19"/>
        <v>2300000</v>
      </c>
      <c r="D57" s="66">
        <f>D58</f>
        <v>2500000</v>
      </c>
      <c r="E57" s="67">
        <f>E58</f>
        <v>2700000</v>
      </c>
      <c r="F57" s="1"/>
    </row>
    <row r="58" spans="1:6" ht="53.25" customHeight="1">
      <c r="A58" s="29" t="s">
        <v>181</v>
      </c>
      <c r="B58" s="76" t="s">
        <v>182</v>
      </c>
      <c r="C58" s="64">
        <v>2300000</v>
      </c>
      <c r="D58" s="64">
        <v>2500000</v>
      </c>
      <c r="E58" s="65">
        <v>2700000</v>
      </c>
      <c r="F58" s="1"/>
    </row>
    <row r="59" spans="1:6" ht="47.25">
      <c r="A59" s="25" t="s">
        <v>64</v>
      </c>
      <c r="B59" s="15" t="s">
        <v>65</v>
      </c>
      <c r="C59" s="10">
        <f>C60+C72</f>
        <v>4384440</v>
      </c>
      <c r="D59" s="10">
        <f>D60+D72</f>
        <v>4384440</v>
      </c>
      <c r="E59" s="10">
        <f>E60+E72</f>
        <v>4384440</v>
      </c>
      <c r="F59" s="1"/>
    </row>
    <row r="60" spans="1:6" ht="94.5">
      <c r="A60" s="27" t="s">
        <v>66</v>
      </c>
      <c r="B60" s="16" t="s">
        <v>67</v>
      </c>
      <c r="C60" s="51">
        <f>C61+C66+C69</f>
        <v>4105440</v>
      </c>
      <c r="D60" s="12">
        <f>D61+D66+D69</f>
        <v>4105440</v>
      </c>
      <c r="E60" s="28">
        <f>E61+E66+E69</f>
        <v>4105440</v>
      </c>
      <c r="F60" s="1"/>
    </row>
    <row r="61" spans="1:6" ht="63">
      <c r="A61" s="27" t="s">
        <v>68</v>
      </c>
      <c r="B61" s="16" t="s">
        <v>69</v>
      </c>
      <c r="C61" s="51">
        <f>C62+C64</f>
        <v>3767000</v>
      </c>
      <c r="D61" s="12">
        <f t="shared" ref="D61:E61" si="21">D62+D64</f>
        <v>3767000</v>
      </c>
      <c r="E61" s="28">
        <f t="shared" si="21"/>
        <v>3767000</v>
      </c>
      <c r="F61" s="1"/>
    </row>
    <row r="62" spans="1:6" ht="94.5">
      <c r="A62" s="31" t="s">
        <v>70</v>
      </c>
      <c r="B62" s="17" t="s">
        <v>71</v>
      </c>
      <c r="C62" s="66">
        <f>C63</f>
        <v>1552000</v>
      </c>
      <c r="D62" s="66">
        <f t="shared" ref="D62:E62" si="22">D63</f>
        <v>1552000</v>
      </c>
      <c r="E62" s="67">
        <f t="shared" si="22"/>
        <v>1552000</v>
      </c>
      <c r="F62" s="1"/>
    </row>
    <row r="63" spans="1:6" ht="94.5">
      <c r="A63" s="29" t="s">
        <v>72</v>
      </c>
      <c r="B63" s="13" t="s">
        <v>71</v>
      </c>
      <c r="C63" s="64">
        <v>1552000</v>
      </c>
      <c r="D63" s="64">
        <v>1552000</v>
      </c>
      <c r="E63" s="65">
        <v>1552000</v>
      </c>
      <c r="F63" s="1"/>
    </row>
    <row r="64" spans="1:6" ht="78.75">
      <c r="A64" s="31" t="s">
        <v>73</v>
      </c>
      <c r="B64" s="17" t="s">
        <v>74</v>
      </c>
      <c r="C64" s="66">
        <f>C65</f>
        <v>2215000</v>
      </c>
      <c r="D64" s="66">
        <f t="shared" ref="D64:E64" si="23">D65</f>
        <v>2215000</v>
      </c>
      <c r="E64" s="67">
        <f t="shared" si="23"/>
        <v>2215000</v>
      </c>
      <c r="F64" s="1"/>
    </row>
    <row r="65" spans="1:6" ht="78.75">
      <c r="A65" s="29" t="s">
        <v>75</v>
      </c>
      <c r="B65" s="13" t="s">
        <v>74</v>
      </c>
      <c r="C65" s="64">
        <v>2215000</v>
      </c>
      <c r="D65" s="64">
        <v>2215000</v>
      </c>
      <c r="E65" s="65">
        <v>2215000</v>
      </c>
      <c r="F65" s="1"/>
    </row>
    <row r="66" spans="1:6" ht="94.5">
      <c r="A66" s="27" t="s">
        <v>76</v>
      </c>
      <c r="B66" s="11" t="s">
        <v>77</v>
      </c>
      <c r="C66" s="69">
        <f t="shared" ref="C66:E67" si="24">C67</f>
        <v>35740</v>
      </c>
      <c r="D66" s="69">
        <f t="shared" si="24"/>
        <v>35740</v>
      </c>
      <c r="E66" s="69">
        <f t="shared" si="24"/>
        <v>35740</v>
      </c>
      <c r="F66" s="1"/>
    </row>
    <row r="67" spans="1:6" ht="78.75">
      <c r="A67" s="31" t="s">
        <v>78</v>
      </c>
      <c r="B67" s="17" t="s">
        <v>79</v>
      </c>
      <c r="C67" s="66">
        <f t="shared" si="24"/>
        <v>35740</v>
      </c>
      <c r="D67" s="66">
        <f t="shared" si="24"/>
        <v>35740</v>
      </c>
      <c r="E67" s="66">
        <f t="shared" si="24"/>
        <v>35740</v>
      </c>
      <c r="F67" s="1"/>
    </row>
    <row r="68" spans="1:6" ht="78.75">
      <c r="A68" s="29" t="s">
        <v>80</v>
      </c>
      <c r="B68" s="13" t="s">
        <v>79</v>
      </c>
      <c r="C68" s="64">
        <v>35740</v>
      </c>
      <c r="D68" s="64">
        <v>35740</v>
      </c>
      <c r="E68" s="65">
        <v>35740</v>
      </c>
      <c r="F68" s="1"/>
    </row>
    <row r="69" spans="1:6" ht="47.25">
      <c r="A69" s="27" t="s">
        <v>81</v>
      </c>
      <c r="B69" s="11" t="s">
        <v>82</v>
      </c>
      <c r="C69" s="51">
        <f>C70</f>
        <v>302700</v>
      </c>
      <c r="D69" s="12">
        <f t="shared" ref="D69:E70" si="25">D70</f>
        <v>302700</v>
      </c>
      <c r="E69" s="28">
        <f t="shared" si="25"/>
        <v>302700</v>
      </c>
      <c r="F69" s="1"/>
    </row>
    <row r="70" spans="1:6" ht="47.25">
      <c r="A70" s="29" t="s">
        <v>83</v>
      </c>
      <c r="B70" s="13" t="s">
        <v>84</v>
      </c>
      <c r="C70" s="66">
        <f>C71</f>
        <v>302700</v>
      </c>
      <c r="D70" s="66">
        <f t="shared" si="25"/>
        <v>302700</v>
      </c>
      <c r="E70" s="67">
        <f t="shared" si="25"/>
        <v>302700</v>
      </c>
      <c r="F70" s="1"/>
    </row>
    <row r="71" spans="1:6" ht="47.25">
      <c r="A71" s="29" t="s">
        <v>85</v>
      </c>
      <c r="B71" s="13" t="s">
        <v>84</v>
      </c>
      <c r="C71" s="64">
        <v>302700</v>
      </c>
      <c r="D71" s="64">
        <v>302700</v>
      </c>
      <c r="E71" s="65">
        <v>302700</v>
      </c>
      <c r="F71" s="1"/>
    </row>
    <row r="72" spans="1:6" ht="94.5">
      <c r="A72" s="27" t="s">
        <v>86</v>
      </c>
      <c r="B72" s="11" t="s">
        <v>87</v>
      </c>
      <c r="C72" s="51">
        <f>C73</f>
        <v>279000</v>
      </c>
      <c r="D72" s="12">
        <f t="shared" ref="D72:E72" si="26">D73</f>
        <v>279000</v>
      </c>
      <c r="E72" s="28">
        <f t="shared" si="26"/>
        <v>279000</v>
      </c>
      <c r="F72" s="1"/>
    </row>
    <row r="73" spans="1:6" ht="78.75">
      <c r="A73" s="29" t="s">
        <v>88</v>
      </c>
      <c r="B73" s="13" t="s">
        <v>89</v>
      </c>
      <c r="C73" s="64">
        <v>279000</v>
      </c>
      <c r="D73" s="64">
        <v>279000</v>
      </c>
      <c r="E73" s="65">
        <v>279000</v>
      </c>
      <c r="F73" s="1"/>
    </row>
    <row r="74" spans="1:6" ht="31.5">
      <c r="A74" s="25" t="s">
        <v>90</v>
      </c>
      <c r="B74" s="15" t="s">
        <v>91</v>
      </c>
      <c r="C74" s="10">
        <f>C75</f>
        <v>55300</v>
      </c>
      <c r="D74" s="10">
        <f t="shared" ref="D74:E74" si="27">D75</f>
        <v>57700</v>
      </c>
      <c r="E74" s="26">
        <f t="shared" si="27"/>
        <v>60000</v>
      </c>
      <c r="F74" s="1"/>
    </row>
    <row r="75" spans="1:6" ht="15" customHeight="1">
      <c r="A75" s="113" t="s">
        <v>92</v>
      </c>
      <c r="B75" s="114" t="s">
        <v>93</v>
      </c>
      <c r="C75" s="115">
        <f>C77</f>
        <v>55300</v>
      </c>
      <c r="D75" s="115">
        <f>D77</f>
        <v>57700</v>
      </c>
      <c r="E75" s="116">
        <f>E77</f>
        <v>60000</v>
      </c>
      <c r="F75" s="1"/>
    </row>
    <row r="76" spans="1:6" ht="15" customHeight="1">
      <c r="A76" s="113"/>
      <c r="B76" s="114"/>
      <c r="C76" s="115"/>
      <c r="D76" s="115"/>
      <c r="E76" s="116"/>
      <c r="F76" s="1"/>
    </row>
    <row r="77" spans="1:6" ht="31.5">
      <c r="A77" s="27" t="s">
        <v>94</v>
      </c>
      <c r="B77" s="11" t="s">
        <v>95</v>
      </c>
      <c r="C77" s="51">
        <f>C78+C79</f>
        <v>55300</v>
      </c>
      <c r="D77" s="88">
        <f t="shared" ref="D77:E77" si="28">D78+D79</f>
        <v>57700</v>
      </c>
      <c r="E77" s="88">
        <f t="shared" si="28"/>
        <v>60000</v>
      </c>
      <c r="F77" s="1"/>
    </row>
    <row r="78" spans="1:6" ht="31.5">
      <c r="A78" s="29" t="s">
        <v>96</v>
      </c>
      <c r="B78" s="13" t="s">
        <v>95</v>
      </c>
      <c r="C78" s="64">
        <v>54900</v>
      </c>
      <c r="D78" s="64">
        <v>57200</v>
      </c>
      <c r="E78" s="65">
        <v>59500</v>
      </c>
      <c r="F78" s="1"/>
    </row>
    <row r="79" spans="1:6" ht="15.75">
      <c r="A79" s="29" t="s">
        <v>239</v>
      </c>
      <c r="B79" s="13" t="s">
        <v>238</v>
      </c>
      <c r="C79" s="64">
        <v>400</v>
      </c>
      <c r="D79" s="64">
        <v>500</v>
      </c>
      <c r="E79" s="65">
        <v>500</v>
      </c>
      <c r="F79" s="1"/>
    </row>
    <row r="80" spans="1:6" ht="31.5">
      <c r="A80" s="25" t="s">
        <v>97</v>
      </c>
      <c r="B80" s="15" t="s">
        <v>98</v>
      </c>
      <c r="C80" s="10">
        <f t="shared" ref="C80:C82" si="29">C81</f>
        <v>9101855</v>
      </c>
      <c r="D80" s="10">
        <f t="shared" ref="D80:E82" si="30">D81</f>
        <v>8965490</v>
      </c>
      <c r="E80" s="26">
        <f t="shared" si="30"/>
        <v>8958996</v>
      </c>
      <c r="F80" s="1"/>
    </row>
    <row r="81" spans="1:6" ht="15.75">
      <c r="A81" s="27" t="s">
        <v>99</v>
      </c>
      <c r="B81" s="16" t="s">
        <v>100</v>
      </c>
      <c r="C81" s="51">
        <f t="shared" si="29"/>
        <v>9101855</v>
      </c>
      <c r="D81" s="12">
        <f t="shared" si="30"/>
        <v>8965490</v>
      </c>
      <c r="E81" s="28">
        <f t="shared" si="30"/>
        <v>8958996</v>
      </c>
      <c r="F81" s="1"/>
    </row>
    <row r="82" spans="1:6" ht="15.75">
      <c r="A82" s="31" t="s">
        <v>101</v>
      </c>
      <c r="B82" s="17" t="s">
        <v>102</v>
      </c>
      <c r="C82" s="51">
        <f t="shared" si="29"/>
        <v>9101855</v>
      </c>
      <c r="D82" s="12">
        <f t="shared" si="30"/>
        <v>8965490</v>
      </c>
      <c r="E82" s="28">
        <f t="shared" si="30"/>
        <v>8958996</v>
      </c>
      <c r="F82" s="1"/>
    </row>
    <row r="83" spans="1:6" ht="31.5">
      <c r="A83" s="31" t="s">
        <v>103</v>
      </c>
      <c r="B83" s="17" t="s">
        <v>104</v>
      </c>
      <c r="C83" s="51">
        <f>SUM(C84:C87)</f>
        <v>9101855</v>
      </c>
      <c r="D83" s="12">
        <f>SUM(D84:D87)</f>
        <v>8965490</v>
      </c>
      <c r="E83" s="28">
        <f>SUM(E84:E87)</f>
        <v>8958996</v>
      </c>
      <c r="F83" s="1"/>
    </row>
    <row r="84" spans="1:6" ht="78.75">
      <c r="A84" s="29" t="s">
        <v>105</v>
      </c>
      <c r="B84" s="13" t="s">
        <v>106</v>
      </c>
      <c r="C84" s="64">
        <v>7779215</v>
      </c>
      <c r="D84" s="64">
        <v>7642850</v>
      </c>
      <c r="E84" s="65">
        <v>7636356</v>
      </c>
      <c r="F84" s="1"/>
    </row>
    <row r="85" spans="1:6" ht="63">
      <c r="A85" s="29" t="s">
        <v>107</v>
      </c>
      <c r="B85" s="13" t="s">
        <v>108</v>
      </c>
      <c r="C85" s="64">
        <v>172640</v>
      </c>
      <c r="D85" s="64">
        <v>172640</v>
      </c>
      <c r="E85" s="65">
        <v>172640</v>
      </c>
      <c r="F85" s="1"/>
    </row>
    <row r="86" spans="1:6" ht="47.25">
      <c r="A86" s="29" t="s">
        <v>237</v>
      </c>
      <c r="B86" s="13" t="s">
        <v>184</v>
      </c>
      <c r="C86" s="64">
        <v>100000</v>
      </c>
      <c r="D86" s="64">
        <v>100000</v>
      </c>
      <c r="E86" s="65">
        <v>100000</v>
      </c>
      <c r="F86" s="1"/>
    </row>
    <row r="87" spans="1:6" ht="47.25">
      <c r="A87" s="29" t="s">
        <v>185</v>
      </c>
      <c r="B87" s="13" t="s">
        <v>186</v>
      </c>
      <c r="C87" s="64">
        <v>1050000</v>
      </c>
      <c r="D87" s="64">
        <v>1050000</v>
      </c>
      <c r="E87" s="65">
        <v>1050000</v>
      </c>
      <c r="F87" s="1"/>
    </row>
    <row r="88" spans="1:6" ht="31.5">
      <c r="A88" s="25" t="s">
        <v>109</v>
      </c>
      <c r="B88" s="15" t="s">
        <v>110</v>
      </c>
      <c r="C88" s="10">
        <f>C89</f>
        <v>234100</v>
      </c>
      <c r="D88" s="10">
        <f>D89</f>
        <v>160400</v>
      </c>
      <c r="E88" s="10">
        <f>E89</f>
        <v>8960</v>
      </c>
      <c r="F88" s="1"/>
    </row>
    <row r="89" spans="1:6" ht="94.5">
      <c r="A89" s="27" t="s">
        <v>111</v>
      </c>
      <c r="B89" s="16" t="s">
        <v>112</v>
      </c>
      <c r="C89" s="51">
        <f t="shared" ref="C89:C91" si="31">C90</f>
        <v>234100</v>
      </c>
      <c r="D89" s="12">
        <f t="shared" ref="D89:E91" si="32">D90</f>
        <v>160400</v>
      </c>
      <c r="E89" s="28">
        <f t="shared" si="32"/>
        <v>8960</v>
      </c>
      <c r="F89" s="1"/>
    </row>
    <row r="90" spans="1:6" ht="110.25">
      <c r="A90" s="31" t="s">
        <v>113</v>
      </c>
      <c r="B90" s="17" t="s">
        <v>114</v>
      </c>
      <c r="C90" s="66">
        <f t="shared" si="31"/>
        <v>234100</v>
      </c>
      <c r="D90" s="66">
        <f t="shared" si="32"/>
        <v>160400</v>
      </c>
      <c r="E90" s="67">
        <f t="shared" si="32"/>
        <v>8960</v>
      </c>
      <c r="F90" s="1"/>
    </row>
    <row r="91" spans="1:6" ht="94.5">
      <c r="A91" s="29" t="s">
        <v>115</v>
      </c>
      <c r="B91" s="13" t="s">
        <v>116</v>
      </c>
      <c r="C91" s="64">
        <f t="shared" si="31"/>
        <v>234100</v>
      </c>
      <c r="D91" s="64">
        <f t="shared" si="32"/>
        <v>160400</v>
      </c>
      <c r="E91" s="65">
        <f t="shared" si="32"/>
        <v>8960</v>
      </c>
      <c r="F91" s="1"/>
    </row>
    <row r="92" spans="1:6" ht="94.5">
      <c r="A92" s="29" t="s">
        <v>117</v>
      </c>
      <c r="B92" s="13" t="s">
        <v>116</v>
      </c>
      <c r="C92" s="64">
        <v>234100</v>
      </c>
      <c r="D92" s="64">
        <v>160400</v>
      </c>
      <c r="E92" s="65">
        <v>8960</v>
      </c>
      <c r="F92" s="1"/>
    </row>
    <row r="93" spans="1:6" ht="15.75">
      <c r="A93" s="25" t="s">
        <v>118</v>
      </c>
      <c r="B93" s="15" t="s">
        <v>119</v>
      </c>
      <c r="C93" s="10">
        <f>C94+C107+C109</f>
        <v>86600</v>
      </c>
      <c r="D93" s="10">
        <f>D94+D107+D109</f>
        <v>76600</v>
      </c>
      <c r="E93" s="10">
        <f>E94+E107+E109</f>
        <v>66600</v>
      </c>
      <c r="F93" s="1"/>
    </row>
    <row r="94" spans="1:6" s="59" customFormat="1" ht="47.25">
      <c r="A94" s="73" t="s">
        <v>202</v>
      </c>
      <c r="B94" s="74" t="s">
        <v>201</v>
      </c>
      <c r="C94" s="69">
        <f>C95+C97+C99+C101+C103+C105</f>
        <v>6600</v>
      </c>
      <c r="D94" s="69">
        <f>D95+D97+D99+D101+D103+D105</f>
        <v>6600</v>
      </c>
      <c r="E94" s="70">
        <f>E95+E97+E99+E101+E103+E105</f>
        <v>6600</v>
      </c>
      <c r="F94" s="58"/>
    </row>
    <row r="95" spans="1:6" s="47" customFormat="1" ht="63">
      <c r="A95" s="29" t="s">
        <v>204</v>
      </c>
      <c r="B95" s="68" t="s">
        <v>203</v>
      </c>
      <c r="C95" s="66">
        <f>C96</f>
        <v>500</v>
      </c>
      <c r="D95" s="66">
        <f>D96</f>
        <v>500</v>
      </c>
      <c r="E95" s="67">
        <f>E96</f>
        <v>500</v>
      </c>
      <c r="F95" s="46"/>
    </row>
    <row r="96" spans="1:6" ht="78.75">
      <c r="A96" s="29" t="s">
        <v>215</v>
      </c>
      <c r="B96" s="50" t="s">
        <v>193</v>
      </c>
      <c r="C96" s="64">
        <v>500</v>
      </c>
      <c r="D96" s="64">
        <v>500</v>
      </c>
      <c r="E96" s="65">
        <v>500</v>
      </c>
      <c r="F96" s="1"/>
    </row>
    <row r="97" spans="1:6" s="47" customFormat="1" ht="63">
      <c r="A97" s="31" t="s">
        <v>206</v>
      </c>
      <c r="B97" s="68" t="s">
        <v>205</v>
      </c>
      <c r="C97" s="66">
        <f>C98</f>
        <v>1000</v>
      </c>
      <c r="D97" s="66">
        <f>D98</f>
        <v>1000</v>
      </c>
      <c r="E97" s="67">
        <f>E98</f>
        <v>1000</v>
      </c>
      <c r="F97" s="46"/>
    </row>
    <row r="98" spans="1:6" ht="94.5">
      <c r="A98" s="29" t="s">
        <v>216</v>
      </c>
      <c r="B98" s="50" t="s">
        <v>194</v>
      </c>
      <c r="C98" s="64">
        <v>1000</v>
      </c>
      <c r="D98" s="64">
        <v>1000</v>
      </c>
      <c r="E98" s="65">
        <v>1000</v>
      </c>
      <c r="F98" s="1"/>
    </row>
    <row r="99" spans="1:6" s="47" customFormat="1" ht="63">
      <c r="A99" s="31" t="s">
        <v>208</v>
      </c>
      <c r="B99" s="68" t="s">
        <v>207</v>
      </c>
      <c r="C99" s="66">
        <f>C100</f>
        <v>100</v>
      </c>
      <c r="D99" s="66">
        <f>D100</f>
        <v>100</v>
      </c>
      <c r="E99" s="67">
        <f>E100</f>
        <v>100</v>
      </c>
      <c r="F99" s="46"/>
    </row>
    <row r="100" spans="1:6" ht="78.75">
      <c r="A100" s="29" t="s">
        <v>217</v>
      </c>
      <c r="B100" s="50" t="s">
        <v>195</v>
      </c>
      <c r="C100" s="64">
        <v>100</v>
      </c>
      <c r="D100" s="64">
        <v>100</v>
      </c>
      <c r="E100" s="65">
        <v>100</v>
      </c>
      <c r="F100" s="1"/>
    </row>
    <row r="101" spans="1:6" s="47" customFormat="1" ht="63">
      <c r="A101" s="31" t="s">
        <v>210</v>
      </c>
      <c r="B101" s="68" t="s">
        <v>209</v>
      </c>
      <c r="C101" s="66">
        <f>C102</f>
        <v>0</v>
      </c>
      <c r="D101" s="66">
        <f>D102</f>
        <v>0</v>
      </c>
      <c r="E101" s="67">
        <f>E102</f>
        <v>0</v>
      </c>
      <c r="F101" s="46"/>
    </row>
    <row r="102" spans="1:6" ht="78.75">
      <c r="A102" s="29" t="s">
        <v>218</v>
      </c>
      <c r="B102" s="50" t="s">
        <v>196</v>
      </c>
      <c r="C102" s="64">
        <v>0</v>
      </c>
      <c r="D102" s="64">
        <v>0</v>
      </c>
      <c r="E102" s="65">
        <v>0</v>
      </c>
      <c r="F102" s="1"/>
    </row>
    <row r="103" spans="1:6" s="47" customFormat="1" ht="63">
      <c r="A103" s="31" t="s">
        <v>191</v>
      </c>
      <c r="B103" s="68" t="s">
        <v>190</v>
      </c>
      <c r="C103" s="66">
        <f>C104</f>
        <v>5000</v>
      </c>
      <c r="D103" s="66">
        <f>D104</f>
        <v>5000</v>
      </c>
      <c r="E103" s="67">
        <f>E104</f>
        <v>5000</v>
      </c>
      <c r="F103" s="46"/>
    </row>
    <row r="104" spans="1:6" ht="78.75">
      <c r="A104" s="29" t="s">
        <v>189</v>
      </c>
      <c r="B104" s="50" t="s">
        <v>188</v>
      </c>
      <c r="C104" s="64">
        <v>5000</v>
      </c>
      <c r="D104" s="64">
        <v>5000</v>
      </c>
      <c r="E104" s="65">
        <v>5000</v>
      </c>
      <c r="F104" s="1"/>
    </row>
    <row r="105" spans="1:6" s="47" customFormat="1" ht="78.75">
      <c r="A105" s="31" t="s">
        <v>212</v>
      </c>
      <c r="B105" s="68" t="s">
        <v>211</v>
      </c>
      <c r="C105" s="66">
        <f>C106</f>
        <v>0</v>
      </c>
      <c r="D105" s="66">
        <f>D106</f>
        <v>0</v>
      </c>
      <c r="E105" s="67">
        <f>E106</f>
        <v>0</v>
      </c>
      <c r="F105" s="46"/>
    </row>
    <row r="106" spans="1:6" ht="94.5">
      <c r="A106" s="29" t="s">
        <v>219</v>
      </c>
      <c r="B106" s="50" t="s">
        <v>192</v>
      </c>
      <c r="C106" s="64">
        <v>0</v>
      </c>
      <c r="D106" s="64">
        <v>0</v>
      </c>
      <c r="E106" s="65">
        <v>0</v>
      </c>
      <c r="F106" s="1"/>
    </row>
    <row r="107" spans="1:6" s="49" customFormat="1" ht="47.25">
      <c r="A107" s="73" t="s">
        <v>199</v>
      </c>
      <c r="B107" s="74" t="s">
        <v>198</v>
      </c>
      <c r="C107" s="69">
        <f>C108</f>
        <v>0</v>
      </c>
      <c r="D107" s="69">
        <f>D108</f>
        <v>0</v>
      </c>
      <c r="E107" s="70">
        <f>E108</f>
        <v>0</v>
      </c>
      <c r="F107" s="48"/>
    </row>
    <row r="108" spans="1:6" ht="63">
      <c r="A108" s="29" t="s">
        <v>200</v>
      </c>
      <c r="B108" s="50" t="s">
        <v>197</v>
      </c>
      <c r="C108" s="64">
        <v>0</v>
      </c>
      <c r="D108" s="64">
        <v>0</v>
      </c>
      <c r="E108" s="65">
        <v>0</v>
      </c>
      <c r="F108" s="1"/>
    </row>
    <row r="109" spans="1:6" ht="78.75">
      <c r="A109" s="82" t="s">
        <v>223</v>
      </c>
      <c r="B109" s="83" t="s">
        <v>222</v>
      </c>
      <c r="C109" s="42">
        <f>C110</f>
        <v>80000</v>
      </c>
      <c r="D109" s="42">
        <f t="shared" ref="D109:E109" si="33">D110</f>
        <v>70000</v>
      </c>
      <c r="E109" s="45">
        <f t="shared" si="33"/>
        <v>60000</v>
      </c>
      <c r="F109" s="1"/>
    </row>
    <row r="110" spans="1:6" ht="75.75" customHeight="1">
      <c r="A110" s="80" t="s">
        <v>220</v>
      </c>
      <c r="B110" s="81" t="s">
        <v>221</v>
      </c>
      <c r="C110" s="64">
        <v>80000</v>
      </c>
      <c r="D110" s="64">
        <v>70000</v>
      </c>
      <c r="E110" s="65">
        <v>60000</v>
      </c>
      <c r="F110" s="1"/>
    </row>
    <row r="111" spans="1:6" ht="15.75">
      <c r="A111" s="25" t="s">
        <v>120</v>
      </c>
      <c r="B111" s="15" t="s">
        <v>121</v>
      </c>
      <c r="C111" s="10">
        <f>C112+C146</f>
        <v>227460789.33000001</v>
      </c>
      <c r="D111" s="10">
        <f>D112+D146</f>
        <v>156448236.59</v>
      </c>
      <c r="E111" s="26">
        <f>E112+E146</f>
        <v>141373120.53</v>
      </c>
      <c r="F111" s="1"/>
    </row>
    <row r="112" spans="1:6" ht="31.5">
      <c r="A112" s="25" t="s">
        <v>122</v>
      </c>
      <c r="B112" s="15" t="s">
        <v>123</v>
      </c>
      <c r="C112" s="10">
        <f>C113+C120+C130+C141</f>
        <v>227130789.33000001</v>
      </c>
      <c r="D112" s="10">
        <f>D113+D120+D130+D141</f>
        <v>156118236.59</v>
      </c>
      <c r="E112" s="26">
        <f>E113+E120+E130+E141</f>
        <v>141043120.53</v>
      </c>
      <c r="F112" s="1"/>
    </row>
    <row r="113" spans="1:6" ht="31.5">
      <c r="A113" s="25" t="s">
        <v>124</v>
      </c>
      <c r="B113" s="15" t="s">
        <v>125</v>
      </c>
      <c r="C113" s="10">
        <f>C114+C117</f>
        <v>82226100</v>
      </c>
      <c r="D113" s="10">
        <f>D114+D117</f>
        <v>84593200</v>
      </c>
      <c r="E113" s="26">
        <f>E114+E117</f>
        <v>84593200</v>
      </c>
      <c r="F113" s="1"/>
    </row>
    <row r="114" spans="1:6" ht="15.75">
      <c r="A114" s="27" t="s">
        <v>126</v>
      </c>
      <c r="B114" s="16" t="s">
        <v>127</v>
      </c>
      <c r="C114" s="51">
        <f>C115</f>
        <v>82226100</v>
      </c>
      <c r="D114" s="12">
        <f t="shared" ref="D114:E115" si="34">D115</f>
        <v>84593200</v>
      </c>
      <c r="E114" s="28">
        <f t="shared" si="34"/>
        <v>84593200</v>
      </c>
      <c r="F114" s="1"/>
    </row>
    <row r="115" spans="1:6" ht="31.5">
      <c r="A115" s="31" t="s">
        <v>128</v>
      </c>
      <c r="B115" s="17" t="s">
        <v>129</v>
      </c>
      <c r="C115" s="19">
        <f>C116</f>
        <v>82226100</v>
      </c>
      <c r="D115" s="19">
        <f t="shared" si="34"/>
        <v>84593200</v>
      </c>
      <c r="E115" s="32">
        <f t="shared" si="34"/>
        <v>84593200</v>
      </c>
      <c r="F115" s="1"/>
    </row>
    <row r="116" spans="1:6" ht="47.25">
      <c r="A116" s="29" t="s">
        <v>130</v>
      </c>
      <c r="B116" s="13" t="s">
        <v>252</v>
      </c>
      <c r="C116" s="14">
        <v>82226100</v>
      </c>
      <c r="D116" s="14">
        <v>84593200</v>
      </c>
      <c r="E116" s="30">
        <v>84593200</v>
      </c>
      <c r="F116" s="1"/>
    </row>
    <row r="117" spans="1:6" ht="31.5">
      <c r="A117" s="27" t="s">
        <v>131</v>
      </c>
      <c r="B117" s="16" t="s">
        <v>132</v>
      </c>
      <c r="C117" s="51">
        <f>C118</f>
        <v>0</v>
      </c>
      <c r="D117" s="12">
        <f t="shared" ref="D117:E117" si="35">D118</f>
        <v>0</v>
      </c>
      <c r="E117" s="28">
        <f t="shared" si="35"/>
        <v>0</v>
      </c>
      <c r="F117" s="1"/>
    </row>
    <row r="118" spans="1:6" ht="31.5">
      <c r="A118" s="31" t="s">
        <v>133</v>
      </c>
      <c r="B118" s="17" t="s">
        <v>134</v>
      </c>
      <c r="C118" s="19">
        <f>C119</f>
        <v>0</v>
      </c>
      <c r="D118" s="19">
        <v>0</v>
      </c>
      <c r="E118" s="32">
        <v>0</v>
      </c>
      <c r="F118" s="1"/>
    </row>
    <row r="119" spans="1:6" ht="31.5">
      <c r="A119" s="29" t="s">
        <v>135</v>
      </c>
      <c r="B119" s="13" t="s">
        <v>134</v>
      </c>
      <c r="C119" s="90">
        <v>0</v>
      </c>
      <c r="D119" s="14">
        <v>0</v>
      </c>
      <c r="E119" s="30">
        <v>0</v>
      </c>
      <c r="F119" s="1"/>
    </row>
    <row r="120" spans="1:6" ht="31.5">
      <c r="A120" s="25" t="s">
        <v>136</v>
      </c>
      <c r="B120" s="9" t="s">
        <v>137</v>
      </c>
      <c r="C120" s="89">
        <f>C127+C123+C125+C121</f>
        <v>13970532.98</v>
      </c>
      <c r="D120" s="89">
        <f t="shared" ref="D120:E120" si="36">D127+D123+D125+D121</f>
        <v>7243067.4699999997</v>
      </c>
      <c r="E120" s="89">
        <f t="shared" si="36"/>
        <v>457380</v>
      </c>
      <c r="F120" s="1"/>
    </row>
    <row r="121" spans="1:6" ht="47.25">
      <c r="A121" s="91" t="s">
        <v>244</v>
      </c>
      <c r="B121" s="92" t="s">
        <v>245</v>
      </c>
      <c r="C121" s="89">
        <f>C122</f>
        <v>0</v>
      </c>
      <c r="D121" s="89">
        <f t="shared" ref="D121:E121" si="37">D122</f>
        <v>0</v>
      </c>
      <c r="E121" s="89">
        <f t="shared" si="37"/>
        <v>0</v>
      </c>
      <c r="F121" s="1"/>
    </row>
    <row r="122" spans="1:6" ht="51" customHeight="1">
      <c r="A122" s="93" t="s">
        <v>246</v>
      </c>
      <c r="B122" s="94" t="s">
        <v>247</v>
      </c>
      <c r="C122" s="90">
        <v>0</v>
      </c>
      <c r="D122" s="14">
        <v>0</v>
      </c>
      <c r="E122" s="86">
        <v>0</v>
      </c>
      <c r="F122" s="1"/>
    </row>
    <row r="123" spans="1:6" ht="94.5">
      <c r="A123" s="79" t="s">
        <v>229</v>
      </c>
      <c r="B123" s="84" t="s">
        <v>230</v>
      </c>
      <c r="C123" s="77">
        <f>C124</f>
        <v>6395456.2400000002</v>
      </c>
      <c r="D123" s="10">
        <f>D124</f>
        <v>6785687.4699999997</v>
      </c>
      <c r="E123" s="78">
        <f>E124</f>
        <v>0</v>
      </c>
      <c r="F123" s="1"/>
    </row>
    <row r="124" spans="1:6" ht="94.5">
      <c r="A124" s="29" t="s">
        <v>231</v>
      </c>
      <c r="B124" s="85" t="s">
        <v>232</v>
      </c>
      <c r="C124" s="14">
        <v>6395456.2400000002</v>
      </c>
      <c r="D124" s="14">
        <v>6785687.4699999997</v>
      </c>
      <c r="E124" s="86">
        <v>0</v>
      </c>
      <c r="F124" s="1"/>
    </row>
    <row r="125" spans="1:6" ht="63">
      <c r="A125" s="91" t="s">
        <v>240</v>
      </c>
      <c r="B125" s="92" t="s">
        <v>241</v>
      </c>
      <c r="C125" s="10">
        <f>C126</f>
        <v>0</v>
      </c>
      <c r="D125" s="10">
        <f t="shared" ref="D125:E125" si="38">D126</f>
        <v>0</v>
      </c>
      <c r="E125" s="10">
        <f t="shared" si="38"/>
        <v>0</v>
      </c>
      <c r="F125" s="1"/>
    </row>
    <row r="126" spans="1:6" ht="63">
      <c r="A126" s="93" t="s">
        <v>242</v>
      </c>
      <c r="B126" s="94" t="s">
        <v>243</v>
      </c>
      <c r="C126" s="14">
        <v>0</v>
      </c>
      <c r="D126" s="14">
        <v>0</v>
      </c>
      <c r="E126" s="86">
        <v>0</v>
      </c>
      <c r="F126" s="1"/>
    </row>
    <row r="127" spans="1:6" ht="15.75">
      <c r="A127" s="27" t="s">
        <v>138</v>
      </c>
      <c r="B127" s="11" t="s">
        <v>139</v>
      </c>
      <c r="C127" s="51">
        <f>C128</f>
        <v>7575076.7400000002</v>
      </c>
      <c r="D127" s="12">
        <f t="shared" ref="D127:E127" si="39">D128</f>
        <v>457380</v>
      </c>
      <c r="E127" s="28">
        <f t="shared" si="39"/>
        <v>457380</v>
      </c>
      <c r="F127" s="1"/>
    </row>
    <row r="128" spans="1:6" ht="15.75">
      <c r="A128" s="31" t="s">
        <v>140</v>
      </c>
      <c r="B128" s="17" t="s">
        <v>141</v>
      </c>
      <c r="C128" s="19">
        <f>C129</f>
        <v>7575076.7400000002</v>
      </c>
      <c r="D128" s="19">
        <f>D129</f>
        <v>457380</v>
      </c>
      <c r="E128" s="32">
        <f>E129</f>
        <v>457380</v>
      </c>
      <c r="F128" s="1"/>
    </row>
    <row r="129" spans="1:6" ht="15.75">
      <c r="A129" s="29" t="s">
        <v>142</v>
      </c>
      <c r="B129" s="13" t="s">
        <v>141</v>
      </c>
      <c r="C129" s="14">
        <v>7575076.7400000002</v>
      </c>
      <c r="D129" s="14">
        <v>457380</v>
      </c>
      <c r="E129" s="30">
        <v>457380</v>
      </c>
      <c r="F129" s="1"/>
    </row>
    <row r="130" spans="1:6" ht="31.5">
      <c r="A130" s="25" t="s">
        <v>143</v>
      </c>
      <c r="B130" s="15" t="s">
        <v>144</v>
      </c>
      <c r="C130" s="10">
        <f>C131+C134+C136+C138</f>
        <v>99768251.540000007</v>
      </c>
      <c r="D130" s="10">
        <f t="shared" ref="D130:E130" si="40">D131+D134+D136+D138</f>
        <v>35782760.219999999</v>
      </c>
      <c r="E130" s="26">
        <f t="shared" si="40"/>
        <v>34317047.299999997</v>
      </c>
      <c r="F130" s="1"/>
    </row>
    <row r="131" spans="1:6" ht="31.5">
      <c r="A131" s="27" t="s">
        <v>145</v>
      </c>
      <c r="B131" s="16" t="s">
        <v>146</v>
      </c>
      <c r="C131" s="51">
        <f>C132</f>
        <v>1796841.67</v>
      </c>
      <c r="D131" s="12">
        <f t="shared" ref="D131:E132" si="41">D132</f>
        <v>1734409.5</v>
      </c>
      <c r="E131" s="28">
        <f t="shared" si="41"/>
        <v>1734409.5</v>
      </c>
      <c r="F131" s="1"/>
    </row>
    <row r="132" spans="1:6" ht="31.5">
      <c r="A132" s="31" t="s">
        <v>147</v>
      </c>
      <c r="B132" s="17" t="s">
        <v>148</v>
      </c>
      <c r="C132" s="19">
        <f>C133</f>
        <v>1796841.67</v>
      </c>
      <c r="D132" s="19">
        <f t="shared" si="41"/>
        <v>1734409.5</v>
      </c>
      <c r="E132" s="32">
        <f t="shared" si="41"/>
        <v>1734409.5</v>
      </c>
      <c r="F132" s="1"/>
    </row>
    <row r="133" spans="1:6" ht="47.25">
      <c r="A133" s="29" t="s">
        <v>149</v>
      </c>
      <c r="B133" s="13" t="s">
        <v>148</v>
      </c>
      <c r="C133" s="14">
        <v>1796841.67</v>
      </c>
      <c r="D133" s="14">
        <v>1734409.5</v>
      </c>
      <c r="E133" s="30">
        <v>1734409.5</v>
      </c>
      <c r="F133" s="1"/>
    </row>
    <row r="134" spans="1:6" ht="78.75">
      <c r="A134" s="25" t="s">
        <v>150</v>
      </c>
      <c r="B134" s="9" t="s">
        <v>151</v>
      </c>
      <c r="C134" s="10">
        <f>C135</f>
        <v>2070149.4</v>
      </c>
      <c r="D134" s="10">
        <f t="shared" ref="D134:E134" si="42">D135</f>
        <v>2070149.4</v>
      </c>
      <c r="E134" s="26">
        <f t="shared" si="42"/>
        <v>690049.8</v>
      </c>
      <c r="F134" s="1"/>
    </row>
    <row r="135" spans="1:6" ht="63">
      <c r="A135" s="29" t="s">
        <v>152</v>
      </c>
      <c r="B135" s="13" t="s">
        <v>153</v>
      </c>
      <c r="C135" s="14">
        <v>2070149.4</v>
      </c>
      <c r="D135" s="14">
        <v>2070149.4</v>
      </c>
      <c r="E135" s="30">
        <v>690049.8</v>
      </c>
      <c r="F135" s="1"/>
    </row>
    <row r="136" spans="1:6" ht="63">
      <c r="A136" s="25" t="s">
        <v>154</v>
      </c>
      <c r="B136" s="15" t="s">
        <v>155</v>
      </c>
      <c r="C136" s="10">
        <f>C137</f>
        <v>52172.47</v>
      </c>
      <c r="D136" s="10">
        <f t="shared" ref="D136:E136" si="43">D137</f>
        <v>85613.32</v>
      </c>
      <c r="E136" s="26">
        <f t="shared" si="43"/>
        <v>0</v>
      </c>
      <c r="F136" s="1"/>
    </row>
    <row r="137" spans="1:6" ht="63">
      <c r="A137" s="29" t="s">
        <v>156</v>
      </c>
      <c r="B137" s="20" t="s">
        <v>157</v>
      </c>
      <c r="C137" s="14">
        <v>52172.47</v>
      </c>
      <c r="D137" s="14">
        <v>85613.32</v>
      </c>
      <c r="E137" s="30">
        <v>0</v>
      </c>
      <c r="F137" s="1"/>
    </row>
    <row r="138" spans="1:6" ht="15.75">
      <c r="A138" s="25" t="s">
        <v>158</v>
      </c>
      <c r="B138" s="15" t="s">
        <v>159</v>
      </c>
      <c r="C138" s="10">
        <f t="shared" ref="C138:E138" si="44">C139</f>
        <v>95849088</v>
      </c>
      <c r="D138" s="10">
        <f t="shared" si="44"/>
        <v>31892588</v>
      </c>
      <c r="E138" s="10">
        <f t="shared" si="44"/>
        <v>31892588</v>
      </c>
      <c r="F138" s="1"/>
    </row>
    <row r="139" spans="1:6" ht="15.75">
      <c r="A139" s="27" t="s">
        <v>160</v>
      </c>
      <c r="B139" s="16" t="s">
        <v>161</v>
      </c>
      <c r="C139" s="57">
        <f t="shared" ref="C139:E139" si="45">C140</f>
        <v>95849088</v>
      </c>
      <c r="D139" s="57">
        <f t="shared" si="45"/>
        <v>31892588</v>
      </c>
      <c r="E139" s="57">
        <f t="shared" si="45"/>
        <v>31892588</v>
      </c>
      <c r="F139" s="1"/>
    </row>
    <row r="140" spans="1:6" ht="15.75">
      <c r="A140" s="29" t="s">
        <v>162</v>
      </c>
      <c r="B140" s="20" t="s">
        <v>161</v>
      </c>
      <c r="C140" s="14">
        <v>95849088</v>
      </c>
      <c r="D140" s="14">
        <v>31892588</v>
      </c>
      <c r="E140" s="30">
        <v>31892588</v>
      </c>
      <c r="F140" s="1"/>
    </row>
    <row r="141" spans="1:6" ht="15.75">
      <c r="A141" s="25" t="s">
        <v>163</v>
      </c>
      <c r="B141" s="15" t="s">
        <v>164</v>
      </c>
      <c r="C141" s="10">
        <f>C144+C142</f>
        <v>31165904.809999999</v>
      </c>
      <c r="D141" s="10">
        <f t="shared" ref="D141:E141" si="46">D144+D142</f>
        <v>28499208.899999999</v>
      </c>
      <c r="E141" s="10">
        <f t="shared" si="46"/>
        <v>21675493.23</v>
      </c>
      <c r="F141" s="1"/>
    </row>
    <row r="142" spans="1:6" s="49" customFormat="1" ht="63">
      <c r="A142" s="25" t="s">
        <v>248</v>
      </c>
      <c r="B142" s="15" t="s">
        <v>249</v>
      </c>
      <c r="C142" s="10">
        <f>C143</f>
        <v>24603824.809999999</v>
      </c>
      <c r="D142" s="10">
        <f t="shared" ref="D142:E142" si="47">D143</f>
        <v>21937128.899999999</v>
      </c>
      <c r="E142" s="10">
        <f t="shared" si="47"/>
        <v>21675493.23</v>
      </c>
      <c r="F142" s="48"/>
    </row>
    <row r="143" spans="1:6" ht="78.75">
      <c r="A143" s="29" t="s">
        <v>250</v>
      </c>
      <c r="B143" s="20" t="s">
        <v>251</v>
      </c>
      <c r="C143" s="14">
        <f>24428824.81+175000</f>
        <v>24603824.809999999</v>
      </c>
      <c r="D143" s="14">
        <v>21937128.899999999</v>
      </c>
      <c r="E143" s="30">
        <v>21675493.23</v>
      </c>
      <c r="F143" s="1"/>
    </row>
    <row r="144" spans="1:6" ht="63">
      <c r="A144" s="25" t="s">
        <v>233</v>
      </c>
      <c r="B144" s="15" t="s">
        <v>234</v>
      </c>
      <c r="C144" s="19">
        <f>C145</f>
        <v>6562080</v>
      </c>
      <c r="D144" s="19">
        <f t="shared" ref="D144:E144" si="48">D145</f>
        <v>6562080</v>
      </c>
      <c r="E144" s="32">
        <f t="shared" si="48"/>
        <v>0</v>
      </c>
      <c r="F144" s="1"/>
    </row>
    <row r="145" spans="1:6" ht="63">
      <c r="A145" s="87" t="s">
        <v>236</v>
      </c>
      <c r="B145" s="20" t="s">
        <v>235</v>
      </c>
      <c r="C145" s="44">
        <v>6562080</v>
      </c>
      <c r="D145" s="44">
        <v>6562080</v>
      </c>
      <c r="E145" s="30">
        <v>0</v>
      </c>
      <c r="F145" s="1"/>
    </row>
    <row r="146" spans="1:6" ht="15.75">
      <c r="A146" s="25" t="s">
        <v>165</v>
      </c>
      <c r="B146" s="9" t="s">
        <v>166</v>
      </c>
      <c r="C146" s="10">
        <f t="shared" ref="C146:C148" si="49">C147</f>
        <v>330000</v>
      </c>
      <c r="D146" s="10">
        <f t="shared" ref="D146:E148" si="50">D147</f>
        <v>330000</v>
      </c>
      <c r="E146" s="26">
        <f t="shared" si="50"/>
        <v>330000</v>
      </c>
      <c r="F146" s="1"/>
    </row>
    <row r="147" spans="1:6" ht="31.5">
      <c r="A147" s="27" t="s">
        <v>167</v>
      </c>
      <c r="B147" s="11" t="s">
        <v>168</v>
      </c>
      <c r="C147" s="51">
        <f t="shared" si="49"/>
        <v>330000</v>
      </c>
      <c r="D147" s="12">
        <f t="shared" si="50"/>
        <v>330000</v>
      </c>
      <c r="E147" s="28">
        <f t="shared" si="50"/>
        <v>330000</v>
      </c>
      <c r="F147" s="1"/>
    </row>
    <row r="148" spans="1:6" ht="47.25">
      <c r="A148" s="31" t="s">
        <v>169</v>
      </c>
      <c r="B148" s="17" t="s">
        <v>170</v>
      </c>
      <c r="C148" s="66">
        <f t="shared" si="49"/>
        <v>330000</v>
      </c>
      <c r="D148" s="66">
        <f t="shared" si="50"/>
        <v>330000</v>
      </c>
      <c r="E148" s="67">
        <f t="shared" si="50"/>
        <v>330000</v>
      </c>
    </row>
    <row r="149" spans="1:6" ht="48" thickBot="1">
      <c r="A149" s="33" t="s">
        <v>171</v>
      </c>
      <c r="B149" s="34" t="s">
        <v>170</v>
      </c>
      <c r="C149" s="71">
        <v>330000</v>
      </c>
      <c r="D149" s="71">
        <v>330000</v>
      </c>
      <c r="E149" s="72">
        <v>330000</v>
      </c>
    </row>
    <row r="150" spans="1:6" ht="16.5" thickBot="1">
      <c r="A150" s="6"/>
      <c r="B150" s="8" t="s">
        <v>172</v>
      </c>
      <c r="C150" s="7">
        <f>C13+C111</f>
        <v>289635824.33000004</v>
      </c>
      <c r="D150" s="7">
        <f>D13+D111</f>
        <v>218784326.59</v>
      </c>
      <c r="E150" s="7">
        <f>E13+E111</f>
        <v>204409516.53</v>
      </c>
    </row>
  </sheetData>
  <mergeCells count="15">
    <mergeCell ref="C1:E1"/>
    <mergeCell ref="B2:E2"/>
    <mergeCell ref="C3:E3"/>
    <mergeCell ref="C4:E4"/>
    <mergeCell ref="C5:E5"/>
    <mergeCell ref="A75:A76"/>
    <mergeCell ref="B75:B76"/>
    <mergeCell ref="D75:D76"/>
    <mergeCell ref="E75:E76"/>
    <mergeCell ref="C75:C76"/>
    <mergeCell ref="A8:E8"/>
    <mergeCell ref="A9:E9"/>
    <mergeCell ref="A11:A12"/>
    <mergeCell ref="B11:B12"/>
    <mergeCell ref="C11:E11"/>
  </mergeCells>
  <pageMargins left="0.70866141732283472" right="0.15748031496062992" top="0.35433070866141736" bottom="0.31496062992125984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Забалуева</dc:creator>
  <cp:lastModifiedBy>Zabalueva</cp:lastModifiedBy>
  <cp:lastPrinted>2020-12-08T09:25:30Z</cp:lastPrinted>
  <dcterms:created xsi:type="dcterms:W3CDTF">2019-01-05T08:53:15Z</dcterms:created>
  <dcterms:modified xsi:type="dcterms:W3CDTF">2020-12-08T09:25:31Z</dcterms:modified>
</cp:coreProperties>
</file>